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MI O\LUMI\TRANSMITERE_MARTIE 2025\"/>
    </mc:Choice>
  </mc:AlternateContent>
  <bookViews>
    <workbookView xWindow="-120" yWindow="-120" windowWidth="20730" windowHeight="11160" tabRatio="641" firstSheet="3" activeTab="9"/>
  </bookViews>
  <sheets>
    <sheet name="Distr.of N2O and CH4 emission" sheetId="1" r:id="rId1"/>
    <sheet name="Primary data" sheetId="3" r:id="rId2"/>
    <sheet name="Data obtained through the study" sheetId="4" r:id="rId3"/>
    <sheet name="weighted average_VS" sheetId="11" r:id="rId4"/>
    <sheet name="Values MS" sheetId="5" r:id="rId5"/>
    <sheet name="Weighted average MS" sheetId="10" r:id="rId6"/>
    <sheet name="Emission factor manure m." sheetId="6" r:id="rId7"/>
    <sheet name="Crop production of non-fixing " sheetId="7" r:id="rId8"/>
    <sheet name="Area of Crop" sheetId="8" r:id="rId9"/>
    <sheet name="Area burnt" sheetId="9" r:id="rId10"/>
  </sheets>
  <externalReferences>
    <externalReference r:id="rId11"/>
  </externalReferences>
  <definedNames>
    <definedName name="_Toc192567827" localSheetId="0">'Distr.of N2O and CH4 emission'!$A$39</definedName>
    <definedName name="_Toc320004128" localSheetId="1">'Primary data'!$A$1</definedName>
    <definedName name="_Toc353377386" localSheetId="3">'weighted average_VS'!#REF!</definedName>
    <definedName name="_Toc353377388" localSheetId="3">'weighted average_VS'!#REF!</definedName>
    <definedName name="_Toc353377389" localSheetId="3">'weighted average_VS'!#REF!</definedName>
    <definedName name="_Toc353377391" localSheetId="3">'weighted average_VS'!#REF!</definedName>
    <definedName name="_Toc353377392" localSheetId="3">'weighted average_VS'!#REF!</definedName>
    <definedName name="_Toc353377394" localSheetId="3">'weighted average_VS'!#REF!</definedName>
    <definedName name="_Toc353377395" localSheetId="3">'weighted average_VS'!#REF!</definedName>
    <definedName name="_Toc353377397" localSheetId="3">'weighted average_VS'!#REF!</definedName>
    <definedName name="_Toc353377398" localSheetId="3">'weighted average_VS'!#REF!</definedName>
    <definedName name="_Toc353377401" localSheetId="3">'weighted average_VS'!#REF!</definedName>
    <definedName name="_Toc353377403" localSheetId="3">'weighted average_VS'!#REF!</definedName>
    <definedName name="_Toc353377404" localSheetId="3">'weighted average_VS'!#REF!</definedName>
    <definedName name="_Toc353377406" localSheetId="3">'weighted average_VS'!#REF!</definedName>
    <definedName name="_Toc353377407" localSheetId="3">'weighted average_VS'!#REF!</definedName>
    <definedName name="_Toc353377409" localSheetId="3">'weighted average_VS'!#REF!</definedName>
    <definedName name="_Toc353377410" localSheetId="3">'weighted average_VS'!#REF!</definedName>
    <definedName name="_Toc353377412" localSheetId="3">'weighted average_VS'!#REF!</definedName>
    <definedName name="_Toc353377413" localSheetId="3">'weighted average_VS'!#REF!</definedName>
    <definedName name="_Toc353377415" localSheetId="3">'weighted average_VS'!#REF!</definedName>
    <definedName name="_Toc353377416" localSheetId="3">'weighted average_VS'!#REF!</definedName>
    <definedName name="_Toc353377418" localSheetId="3">'weighted average_VS'!#REF!</definedName>
    <definedName name="_Toc353377419" localSheetId="3">'weighted average_VS'!#REF!</definedName>
    <definedName name="_Toc353377421" localSheetId="3">'weighted average_VS'!#REF!</definedName>
    <definedName name="_Toc353377422" localSheetId="3">'weighted average_VS'!$C$218</definedName>
    <definedName name="_Toc353377424" localSheetId="3">'weighted average_VS'!#REF!</definedName>
    <definedName name="_Toc353377425" localSheetId="3">'weighted average_VS'!$C$219</definedName>
    <definedName name="_Toc353377427" localSheetId="3">'weighted average_VS'!#REF!</definedName>
    <definedName name="_Toc353377428" localSheetId="3">'weighted average_VS'!$C$220</definedName>
    <definedName name="_Toc353377430" localSheetId="3">'weighted average_VS'!#REF!</definedName>
    <definedName name="_Toc353377431" localSheetId="3">'weighted average_VS'!$C$221</definedName>
    <definedName name="_Toc353377433" localSheetId="3">'weighted average_VS'!#REF!</definedName>
    <definedName name="_Toc353377434" localSheetId="3">'weighted average_VS'!$C$222</definedName>
    <definedName name="_Toc353377436" localSheetId="3">'weighted average_VS'!#REF!</definedName>
    <definedName name="_Toc353377437" localSheetId="3">'weighted average_VS'!$C$223</definedName>
    <definedName name="_Toc353377439" localSheetId="3">'weighted average_VS'!#REF!</definedName>
    <definedName name="_Toc353377440" localSheetId="3">'weighted average_VS'!$C$224</definedName>
    <definedName name="_Toc353377442" localSheetId="3">'weighted average_VS'!#REF!</definedName>
    <definedName name="_Toc353377443" localSheetId="3">'weighted average_VS'!$C$225</definedName>
    <definedName name="_Toc353377445" localSheetId="3">'weighted average_VS'!#REF!</definedName>
    <definedName name="_Toc353377446" localSheetId="3">'weighted average_VS'!$C$226</definedName>
    <definedName name="_Toc353377448" localSheetId="3">'weighted average_VS'!#REF!</definedName>
    <definedName name="_Toc353377449" localSheetId="3">'weighted average_VS'!$C$227</definedName>
    <definedName name="_Toc353377451" localSheetId="3">'weighted average_VS'!#REF!</definedName>
    <definedName name="_Toc353377452" localSheetId="3">'weighted average_VS'!$C$228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85" i="11" l="1"/>
  <c r="AK84" i="11"/>
  <c r="AK83" i="11"/>
  <c r="AK79" i="11"/>
  <c r="AK78" i="11"/>
  <c r="AK77" i="11"/>
  <c r="AK29" i="10" l="1"/>
  <c r="AK30" i="10"/>
  <c r="AK28" i="10"/>
  <c r="AJ85" i="11" l="1"/>
  <c r="AJ84" i="11"/>
  <c r="AJ83" i="11"/>
  <c r="AJ79" i="11"/>
  <c r="AJ78" i="11"/>
  <c r="AJ77" i="11"/>
  <c r="AJ30" i="10" l="1"/>
  <c r="AJ29" i="10"/>
  <c r="AJ28" i="10"/>
  <c r="AI85" i="11" l="1"/>
  <c r="AI84" i="11"/>
  <c r="AI83" i="11"/>
  <c r="AI79" i="11"/>
  <c r="AI78" i="11"/>
  <c r="AI77" i="11"/>
  <c r="AI28" i="10" l="1"/>
  <c r="AI29" i="10"/>
  <c r="AI30" i="10"/>
  <c r="AH85" i="11"/>
  <c r="AH84" i="11"/>
  <c r="AH83" i="11"/>
  <c r="AH79" i="11"/>
  <c r="AH78" i="11"/>
  <c r="AH77" i="11"/>
  <c r="G29" i="10" l="1"/>
  <c r="I30" i="10" l="1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E30" i="10"/>
  <c r="F30" i="10"/>
  <c r="G30" i="10"/>
  <c r="H30" i="10"/>
  <c r="D30" i="10"/>
  <c r="E29" i="10"/>
  <c r="F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D29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D28" i="10"/>
  <c r="Y5" i="11"/>
  <c r="D27" i="11"/>
  <c r="Y29" i="11"/>
  <c r="Z29" i="11"/>
  <c r="AA29" i="11"/>
  <c r="AB29" i="11"/>
  <c r="AC29" i="11"/>
  <c r="AD29" i="11"/>
  <c r="AE29" i="11"/>
  <c r="AF29" i="11"/>
  <c r="Y30" i="11"/>
  <c r="Z30" i="11"/>
  <c r="AA30" i="11"/>
  <c r="AB30" i="11"/>
  <c r="AC30" i="11"/>
  <c r="AD30" i="11"/>
  <c r="AE30" i="11"/>
  <c r="AF30" i="11"/>
  <c r="Y31" i="11"/>
  <c r="Z31" i="11"/>
  <c r="AA31" i="11"/>
  <c r="AB31" i="11"/>
  <c r="AC31" i="11"/>
  <c r="AD31" i="11"/>
  <c r="AE31" i="11"/>
  <c r="AF31" i="11"/>
  <c r="C32" i="11"/>
  <c r="C35" i="11" s="1"/>
  <c r="D32" i="11"/>
  <c r="D35" i="11" s="1"/>
  <c r="E32" i="11"/>
  <c r="E35" i="11" s="1"/>
  <c r="F32" i="11"/>
  <c r="F35" i="11" s="1"/>
  <c r="G32" i="11"/>
  <c r="G35" i="11" s="1"/>
  <c r="H32" i="11"/>
  <c r="H35" i="11" s="1"/>
  <c r="I32" i="11"/>
  <c r="I35" i="11" s="1"/>
  <c r="J32" i="11"/>
  <c r="J35" i="11" s="1"/>
  <c r="K32" i="11"/>
  <c r="K35" i="11" s="1"/>
  <c r="L32" i="11"/>
  <c r="L35" i="11" s="1"/>
  <c r="M32" i="11"/>
  <c r="M35" i="11" s="1"/>
  <c r="N32" i="11"/>
  <c r="N35" i="11" s="1"/>
  <c r="O32" i="11"/>
  <c r="O35" i="11" s="1"/>
  <c r="P32" i="11"/>
  <c r="P35" i="11" s="1"/>
  <c r="Q32" i="11"/>
  <c r="Q35" i="11" s="1"/>
  <c r="C50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D52" i="11"/>
  <c r="E52" i="11"/>
  <c r="F52" i="11"/>
  <c r="G52" i="11"/>
  <c r="H52" i="11"/>
  <c r="I52" i="11"/>
  <c r="J52" i="11"/>
  <c r="K52" i="11"/>
  <c r="L52" i="11"/>
  <c r="M52" i="11"/>
  <c r="N52" i="11"/>
  <c r="O52" i="11"/>
  <c r="P52" i="11"/>
  <c r="Q52" i="11"/>
  <c r="C53" i="11"/>
  <c r="C52" i="11" s="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AD63" i="11"/>
  <c r="R68" i="11"/>
  <c r="S68" i="11"/>
  <c r="T68" i="11"/>
  <c r="U68" i="11"/>
  <c r="V68" i="11"/>
  <c r="W68" i="11"/>
  <c r="X68" i="11"/>
  <c r="Y68" i="11"/>
  <c r="Z68" i="11"/>
  <c r="AA68" i="11"/>
  <c r="AB68" i="11"/>
  <c r="AC68" i="11"/>
  <c r="AD68" i="11"/>
  <c r="AE68" i="11"/>
  <c r="AF68" i="11"/>
  <c r="D69" i="11"/>
  <c r="E69" i="11" s="1"/>
  <c r="F69" i="11" s="1"/>
  <c r="G69" i="11" s="1"/>
  <c r="H69" i="11" s="1"/>
  <c r="I69" i="11" s="1"/>
  <c r="J69" i="11" s="1"/>
  <c r="K69" i="11" s="1"/>
  <c r="L69" i="11" s="1"/>
  <c r="M69" i="11" s="1"/>
  <c r="N69" i="11" s="1"/>
  <c r="O69" i="11" s="1"/>
  <c r="P69" i="11" s="1"/>
  <c r="Q69" i="11" s="1"/>
  <c r="R69" i="11" s="1"/>
  <c r="S69" i="11" s="1"/>
  <c r="T69" i="11" s="1"/>
  <c r="U69" i="11" s="1"/>
  <c r="V69" i="11" s="1"/>
  <c r="W69" i="11" s="1"/>
  <c r="X69" i="11" s="1"/>
  <c r="C77" i="11"/>
  <c r="C83" i="11" s="1"/>
  <c r="D77" i="11"/>
  <c r="D83" i="11" s="1"/>
  <c r="E77" i="11"/>
  <c r="E83" i="11" s="1"/>
  <c r="F77" i="11"/>
  <c r="F83" i="11" s="1"/>
  <c r="G77" i="11"/>
  <c r="G83" i="11" s="1"/>
  <c r="H77" i="11"/>
  <c r="H83" i="11" s="1"/>
  <c r="I77" i="11"/>
  <c r="I83" i="11" s="1"/>
  <c r="J77" i="11"/>
  <c r="J83" i="11" s="1"/>
  <c r="K77" i="11"/>
  <c r="K83" i="11" s="1"/>
  <c r="L77" i="11"/>
  <c r="L83" i="11" s="1"/>
  <c r="M77" i="11"/>
  <c r="M83" i="11" s="1"/>
  <c r="N77" i="11"/>
  <c r="N83" i="11" s="1"/>
  <c r="O77" i="11"/>
  <c r="O83" i="11" s="1"/>
  <c r="P77" i="11"/>
  <c r="P83" i="11" s="1"/>
  <c r="Q77" i="11"/>
  <c r="Q83" i="11" s="1"/>
  <c r="R77" i="11"/>
  <c r="R83" i="11" s="1"/>
  <c r="S77" i="11"/>
  <c r="S83" i="11" s="1"/>
  <c r="T77" i="11"/>
  <c r="T83" i="11" s="1"/>
  <c r="U77" i="11"/>
  <c r="U83" i="11" s="1"/>
  <c r="V77" i="11"/>
  <c r="V83" i="11" s="1"/>
  <c r="W77" i="11"/>
  <c r="W83" i="11" s="1"/>
  <c r="X77" i="11"/>
  <c r="X83" i="11" s="1"/>
  <c r="AG77" i="11"/>
  <c r="AG83" i="11" s="1"/>
  <c r="D78" i="11"/>
  <c r="D84" i="11" s="1"/>
  <c r="E78" i="11"/>
  <c r="E84" i="11" s="1"/>
  <c r="F78" i="11"/>
  <c r="F84" i="11" s="1"/>
  <c r="G78" i="11"/>
  <c r="G84" i="11" s="1"/>
  <c r="H78" i="11"/>
  <c r="H84" i="11" s="1"/>
  <c r="I78" i="11"/>
  <c r="J78" i="11"/>
  <c r="J84" i="11" s="1"/>
  <c r="K78" i="11"/>
  <c r="K84" i="11" s="1"/>
  <c r="L78" i="11"/>
  <c r="L84" i="11" s="1"/>
  <c r="M78" i="11"/>
  <c r="N78" i="11"/>
  <c r="N84" i="11" s="1"/>
  <c r="O78" i="11"/>
  <c r="O84" i="11" s="1"/>
  <c r="P78" i="11"/>
  <c r="P84" i="11" s="1"/>
  <c r="Q78" i="11"/>
  <c r="Q84" i="11" s="1"/>
  <c r="R78" i="11"/>
  <c r="R84" i="11" s="1"/>
  <c r="S78" i="11"/>
  <c r="S84" i="11" s="1"/>
  <c r="T78" i="11"/>
  <c r="T84" i="11" s="1"/>
  <c r="U78" i="11"/>
  <c r="U84" i="11" s="1"/>
  <c r="V78" i="11"/>
  <c r="V84" i="11" s="1"/>
  <c r="W78" i="11"/>
  <c r="W84" i="11" s="1"/>
  <c r="X78" i="11"/>
  <c r="X84" i="11" s="1"/>
  <c r="Y78" i="11"/>
  <c r="Y84" i="11" s="1"/>
  <c r="Z78" i="11"/>
  <c r="Z84" i="11" s="1"/>
  <c r="AA78" i="11"/>
  <c r="AA84" i="11" s="1"/>
  <c r="AB78" i="11"/>
  <c r="AB84" i="11" s="1"/>
  <c r="AC78" i="11"/>
  <c r="AD78" i="11"/>
  <c r="AD84" i="11" s="1"/>
  <c r="AE78" i="11"/>
  <c r="AE84" i="11" s="1"/>
  <c r="AF78" i="11"/>
  <c r="AF84" i="11" s="1"/>
  <c r="AG78" i="11"/>
  <c r="AG84" i="11" s="1"/>
  <c r="C79" i="11"/>
  <c r="C85" i="11" s="1"/>
  <c r="D79" i="11"/>
  <c r="D85" i="11" s="1"/>
  <c r="E79" i="11"/>
  <c r="E85" i="11" s="1"/>
  <c r="F79" i="11"/>
  <c r="F85" i="11" s="1"/>
  <c r="G79" i="11"/>
  <c r="G85" i="11" s="1"/>
  <c r="H79" i="11"/>
  <c r="H85" i="11" s="1"/>
  <c r="I79" i="11"/>
  <c r="I85" i="11" s="1"/>
  <c r="J79" i="11"/>
  <c r="J85" i="11" s="1"/>
  <c r="K79" i="11"/>
  <c r="K85" i="11" s="1"/>
  <c r="L79" i="11"/>
  <c r="L85" i="11" s="1"/>
  <c r="M79" i="11"/>
  <c r="M85" i="11" s="1"/>
  <c r="N79" i="11"/>
  <c r="N85" i="11" s="1"/>
  <c r="O79" i="11"/>
  <c r="O85" i="11" s="1"/>
  <c r="P79" i="11"/>
  <c r="P85" i="11" s="1"/>
  <c r="Q79" i="11"/>
  <c r="Q85" i="11" s="1"/>
  <c r="R79" i="11"/>
  <c r="R85" i="11" s="1"/>
  <c r="S79" i="11"/>
  <c r="S85" i="11" s="1"/>
  <c r="T79" i="11"/>
  <c r="T85" i="11" s="1"/>
  <c r="U79" i="11"/>
  <c r="U85" i="11" s="1"/>
  <c r="V79" i="11"/>
  <c r="V85" i="11" s="1"/>
  <c r="W79" i="11"/>
  <c r="W85" i="11" s="1"/>
  <c r="X79" i="11"/>
  <c r="X85" i="11" s="1"/>
  <c r="Y79" i="11"/>
  <c r="Y85" i="11" s="1"/>
  <c r="Z79" i="11"/>
  <c r="Z85" i="11" s="1"/>
  <c r="AA79" i="11"/>
  <c r="AA85" i="11" s="1"/>
  <c r="AB79" i="11"/>
  <c r="AB85" i="11" s="1"/>
  <c r="AC79" i="11"/>
  <c r="AC85" i="11" s="1"/>
  <c r="AD79" i="11"/>
  <c r="AD85" i="11" s="1"/>
  <c r="AE79" i="11"/>
  <c r="AE85" i="11" s="1"/>
  <c r="AF79" i="11"/>
  <c r="AF85" i="11" s="1"/>
  <c r="AG79" i="11"/>
  <c r="AG85" i="11" s="1"/>
  <c r="I84" i="11"/>
  <c r="M84" i="11"/>
  <c r="AC84" i="11"/>
  <c r="AE77" i="11" l="1"/>
  <c r="AE83" i="11" s="1"/>
  <c r="AA77" i="11"/>
  <c r="AA83" i="11" s="1"/>
  <c r="AF77" i="11"/>
  <c r="AF83" i="11" s="1"/>
  <c r="AB77" i="11"/>
  <c r="AB83" i="11" s="1"/>
  <c r="Y77" i="11"/>
  <c r="Y83" i="11" s="1"/>
  <c r="AC77" i="11"/>
  <c r="AC83" i="11" s="1"/>
  <c r="AD77" i="11"/>
  <c r="AD83" i="11" s="1"/>
  <c r="Z77" i="11"/>
  <c r="Z83" i="11" s="1"/>
  <c r="C78" i="11"/>
  <c r="C84" i="11" s="1"/>
  <c r="AG72" i="8" l="1"/>
  <c r="AG73" i="8"/>
  <c r="AG74" i="8"/>
  <c r="AG75" i="8"/>
  <c r="AG76" i="8"/>
  <c r="AG77" i="8"/>
  <c r="AG78" i="8"/>
  <c r="AG79" i="8"/>
  <c r="AG80" i="8"/>
  <c r="AG81" i="8"/>
  <c r="AG82" i="8"/>
  <c r="AG83" i="8"/>
  <c r="AG84" i="8"/>
  <c r="AG64" i="8"/>
  <c r="AG65" i="8"/>
  <c r="AG66" i="8"/>
  <c r="AG67" i="8"/>
  <c r="AG68" i="8"/>
  <c r="AG69" i="8"/>
  <c r="AG70" i="8"/>
  <c r="AG53" i="8"/>
  <c r="AG54" i="8"/>
  <c r="AG55" i="8"/>
  <c r="AG56" i="8"/>
  <c r="AG57" i="8"/>
  <c r="AG58" i="8"/>
  <c r="AG59" i="8"/>
  <c r="AG60" i="8"/>
  <c r="AG61" i="8"/>
  <c r="AG62" i="8"/>
  <c r="AG46" i="8"/>
  <c r="AG47" i="8"/>
  <c r="AG48" i="8"/>
  <c r="AG49" i="8"/>
  <c r="AG51" i="8"/>
  <c r="AG34" i="8"/>
  <c r="AG35" i="8"/>
  <c r="AG36" i="8"/>
  <c r="AG37" i="8"/>
  <c r="AG38" i="8"/>
  <c r="AG39" i="8"/>
  <c r="AG40" i="8"/>
  <c r="AG41" i="8"/>
  <c r="AG42" i="8"/>
  <c r="AG43" i="8"/>
  <c r="AG44" i="8"/>
  <c r="AG28" i="8"/>
  <c r="AG29" i="8"/>
  <c r="AG30" i="8"/>
  <c r="AG31" i="8"/>
  <c r="AG32" i="8"/>
  <c r="AG22" i="8"/>
  <c r="AG23" i="8"/>
  <c r="AG24" i="8"/>
  <c r="AG25" i="8"/>
  <c r="AG26" i="8"/>
  <c r="AG27" i="8"/>
  <c r="AF7" i="8"/>
  <c r="AG6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I35" i="7"/>
  <c r="AI34" i="7"/>
  <c r="AH35" i="7"/>
  <c r="AH34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O35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AB82" i="8" l="1"/>
  <c r="AB84" i="8" s="1"/>
  <c r="AA82" i="8"/>
  <c r="AA84" i="8" s="1"/>
  <c r="Z84" i="8"/>
  <c r="Y82" i="8"/>
  <c r="Y83" i="8" s="1"/>
  <c r="X82" i="8"/>
  <c r="X84" i="8" s="1"/>
  <c r="W82" i="8"/>
  <c r="W84" i="8" s="1"/>
  <c r="V82" i="8"/>
  <c r="V84" i="8" s="1"/>
  <c r="U82" i="8"/>
  <c r="U83" i="8" s="1"/>
  <c r="T82" i="8"/>
  <c r="T84" i="8" s="1"/>
  <c r="S82" i="8"/>
  <c r="S84" i="8" s="1"/>
  <c r="R82" i="8"/>
  <c r="R84" i="8" s="1"/>
  <c r="Q82" i="8"/>
  <c r="Q83" i="8" s="1"/>
  <c r="P82" i="8"/>
  <c r="P84" i="8" s="1"/>
  <c r="O82" i="8"/>
  <c r="O83" i="8" s="1"/>
  <c r="N82" i="8"/>
  <c r="N84" i="8" s="1"/>
  <c r="M82" i="8"/>
  <c r="M83" i="8" s="1"/>
  <c r="L82" i="8"/>
  <c r="L84" i="8" s="1"/>
  <c r="K82" i="8"/>
  <c r="K84" i="8" s="1"/>
  <c r="J82" i="8"/>
  <c r="J84" i="8" s="1"/>
  <c r="I82" i="8"/>
  <c r="I83" i="8" s="1"/>
  <c r="H82" i="8"/>
  <c r="H84" i="8" s="1"/>
  <c r="G82" i="8"/>
  <c r="G84" i="8" s="1"/>
  <c r="F82" i="8"/>
  <c r="F84" i="8" s="1"/>
  <c r="E82" i="8"/>
  <c r="E83" i="8" s="1"/>
  <c r="D82" i="8"/>
  <c r="D84" i="8" s="1"/>
  <c r="AA83" i="8"/>
  <c r="Z83" i="8"/>
  <c r="W83" i="8"/>
  <c r="V83" i="8"/>
  <c r="S83" i="8"/>
  <c r="R83" i="8"/>
  <c r="N83" i="8"/>
  <c r="J83" i="8"/>
  <c r="F83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R38" i="8"/>
  <c r="Q38" i="8"/>
  <c r="P38" i="8"/>
  <c r="O38" i="8"/>
  <c r="N38" i="8"/>
  <c r="M38" i="8"/>
  <c r="L38" i="8"/>
  <c r="K38" i="8"/>
  <c r="D38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7" i="8"/>
  <c r="D21" i="8" s="1"/>
  <c r="G83" i="8" l="1"/>
  <c r="O84" i="8"/>
  <c r="K83" i="8"/>
  <c r="E84" i="8"/>
  <c r="M84" i="8"/>
  <c r="U84" i="8"/>
  <c r="AB83" i="8"/>
  <c r="I84" i="8"/>
  <c r="Q84" i="8"/>
  <c r="Y84" i="8"/>
  <c r="D83" i="8"/>
  <c r="H83" i="8"/>
  <c r="L83" i="8"/>
  <c r="P83" i="8"/>
  <c r="T83" i="8"/>
  <c r="X83" i="8"/>
</calcChain>
</file>

<file path=xl/comments1.xml><?xml version="1.0" encoding="utf-8"?>
<comments xmlns="http://schemas.openxmlformats.org/spreadsheetml/2006/main">
  <authors>
    <author>Lumi Elena</author>
  </authors>
  <commentList>
    <comment ref="AW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included sheep mounted
</t>
        </r>
      </text>
    </comment>
  </commentList>
</comments>
</file>

<file path=xl/comments2.xml><?xml version="1.0" encoding="utf-8"?>
<comments xmlns="http://schemas.openxmlformats.org/spreadsheetml/2006/main">
  <authors>
    <author>Luminita Olteanu</author>
  </authors>
  <commentList>
    <comment ref="AD38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se va corecta in ianuarie 2019</t>
        </r>
      </text>
    </comment>
    <comment ref="R43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se va trece in ianuarie 2019</t>
        </r>
      </text>
    </comment>
    <comment ref="R50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se va corecta valoarea cu 6494666 in ianuarie 2019</t>
        </r>
      </text>
    </comment>
    <comment ref="AD57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se va trece in ianuarie 2019</t>
        </r>
      </text>
    </comment>
    <comment ref="R67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SE VA REFACE IN IAN 2019</t>
        </r>
      </text>
    </comment>
  </commentList>
</comments>
</file>

<file path=xl/comments3.xml><?xml version="1.0" encoding="utf-8"?>
<comments xmlns="http://schemas.openxmlformats.org/spreadsheetml/2006/main">
  <authors>
    <author>Lumi Elena</author>
  </authors>
  <commentList>
    <comment ref="I34" authorId="0" shapeId="0">
      <text>
        <r>
          <rPr>
            <b/>
            <sz val="9"/>
            <color indexed="81"/>
            <rFont val="Segoe UI"/>
            <family val="2"/>
            <charset val="238"/>
          </rPr>
          <t>Lumi Elena:</t>
        </r>
        <r>
          <rPr>
            <sz val="9"/>
            <color indexed="81"/>
            <rFont val="Segoe UI"/>
            <family val="2"/>
            <charset val="238"/>
          </rPr>
          <t xml:space="preserve">
inclusiv mei</t>
        </r>
      </text>
    </comment>
  </commentList>
</comments>
</file>

<file path=xl/comments4.xml><?xml version="1.0" encoding="utf-8"?>
<comments xmlns="http://schemas.openxmlformats.org/spreadsheetml/2006/main">
  <authors>
    <author>Luminita Olteanu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data FAO</t>
        </r>
      </text>
    </comment>
    <comment ref="D8" authorId="0" shapeId="0">
      <text>
        <r>
          <rPr>
            <sz val="9"/>
            <color indexed="81"/>
            <rFont val="Tahoma"/>
            <family val="2"/>
          </rPr>
          <t xml:space="preserve">
Data FAO</t>
        </r>
      </text>
    </comment>
    <comment ref="D9" authorId="0" shapeId="0">
      <text>
        <r>
          <rPr>
            <sz val="9"/>
            <color indexed="81"/>
            <rFont val="Tahoma"/>
            <family val="2"/>
          </rPr>
          <t xml:space="preserve">
data FAO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 xml:space="preserve">
data FAO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 xml:space="preserve">
Data FAO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 xml:space="preserve">
data FAO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 xml:space="preserve">
Data FAO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 xml:space="preserve">
until 2004 was calculated whith the formula and in  2004 the data there is de la INS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 xml:space="preserve">
data Statistical Yearbook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 xml:space="preserve">
data Statistical Yearbook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 xml:space="preserve">
data Statistical Yearbook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 xml:space="preserve">
calculate by formula</t>
        </r>
      </text>
    </comment>
    <comment ref="H38" authorId="0" shapeId="0">
      <text>
        <r>
          <rPr>
            <sz val="9"/>
            <color indexed="81"/>
            <rFont val="Tahoma"/>
            <family val="2"/>
          </rPr>
          <t xml:space="preserve">
calculate by formula</t>
        </r>
      </text>
    </comment>
    <comment ref="S38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incepand cu 2004 canepa apare la alte pl. industriale</t>
        </r>
      </text>
    </comment>
    <comment ref="G59" authorId="0" shapeId="0">
      <text>
        <r>
          <rPr>
            <b/>
            <sz val="9"/>
            <color indexed="81"/>
            <rFont val="Tahoma"/>
            <family val="2"/>
          </rPr>
          <t>Luminita Olteanu:</t>
        </r>
        <r>
          <rPr>
            <sz val="9"/>
            <color indexed="81"/>
            <rFont val="Tahoma"/>
            <family val="2"/>
          </rPr>
          <t xml:space="preserve">
trebuie trecute suprafete pentru ca au productii</t>
        </r>
      </text>
    </comment>
  </commentList>
</comments>
</file>

<file path=xl/comments5.xml><?xml version="1.0" encoding="utf-8"?>
<comments xmlns="http://schemas.openxmlformats.org/spreadsheetml/2006/main">
  <authors>
    <author>Luminita Olteanu</author>
  </authors>
  <commentList>
    <comment ref="B19" authorId="0" shapeId="0">
      <text>
        <r>
          <rPr>
            <sz val="9"/>
            <color indexed="81"/>
            <rFont val="Tahoma"/>
            <family val="2"/>
          </rPr>
          <t xml:space="preserve">
FAO data</t>
        </r>
      </text>
    </comment>
    <comment ref="AL19" authorId="0" shapeId="0">
      <text>
        <r>
          <rPr>
            <sz val="9"/>
            <color indexed="81"/>
            <rFont val="Tahoma"/>
            <family val="2"/>
          </rPr>
          <t xml:space="preserve">
FAO data</t>
        </r>
      </text>
    </comment>
  </commentList>
</comments>
</file>

<file path=xl/sharedStrings.xml><?xml version="1.0" encoding="utf-8"?>
<sst xmlns="http://schemas.openxmlformats.org/spreadsheetml/2006/main" count="3045" uniqueCount="410">
  <si>
    <t>Year</t>
  </si>
  <si>
    <r>
      <t>Total CH</t>
    </r>
    <r>
      <rPr>
        <b/>
        <vertAlign val="subscript"/>
        <sz val="12"/>
        <color theme="1"/>
        <rFont val="Times New Roman"/>
        <family val="1"/>
      </rPr>
      <t>4</t>
    </r>
    <r>
      <rPr>
        <b/>
        <sz val="12"/>
        <color theme="1"/>
        <rFont val="Times New Roman"/>
        <family val="1"/>
      </rPr>
      <t xml:space="preserve"> emission -Agriculture</t>
    </r>
  </si>
  <si>
    <t>Enteric Fermentation</t>
  </si>
  <si>
    <t>Manure Management</t>
  </si>
  <si>
    <t>Rice Cultivation</t>
  </si>
  <si>
    <t>Agricultural Soils</t>
  </si>
  <si>
    <t>Prescribed Burning of Savannas</t>
  </si>
  <si>
    <t>Field burning of agricultural residues</t>
  </si>
  <si>
    <t>NA, NE</t>
  </si>
  <si>
    <t>NO</t>
  </si>
  <si>
    <t>Livestock data series [heads]</t>
  </si>
  <si>
    <t>Cattle</t>
  </si>
  <si>
    <t>Cattle under 1 year</t>
  </si>
  <si>
    <t>Calves for slaughter</t>
  </si>
  <si>
    <t>Males</t>
  </si>
  <si>
    <t>Females</t>
  </si>
  <si>
    <t>Cattle between 1 and 2 years- total (7+8)</t>
  </si>
  <si>
    <t>Females (9+10)</t>
  </si>
  <si>
    <t>-</t>
  </si>
  <si>
    <t xml:space="preserve">For slaughter </t>
  </si>
  <si>
    <t xml:space="preserve">Other </t>
  </si>
  <si>
    <t xml:space="preserve">Cattle 2 years and over - total (12+16) </t>
  </si>
  <si>
    <t xml:space="preserve">For breeding </t>
  </si>
  <si>
    <t xml:space="preserve">Heifers for slaughter </t>
  </si>
  <si>
    <t xml:space="preserve">Heifers for breeding </t>
  </si>
  <si>
    <t xml:space="preserve">Dairy cattle </t>
  </si>
  <si>
    <t xml:space="preserve">Other Cows </t>
  </si>
  <si>
    <t xml:space="preserve">Cattle  total (1+6+11) </t>
  </si>
  <si>
    <t>Buffalo</t>
  </si>
  <si>
    <t xml:space="preserve">Buffaloes total (25+26) </t>
  </si>
  <si>
    <t xml:space="preserve">Buffalo (breeding females) </t>
  </si>
  <si>
    <t xml:space="preserve">Other buffaloes </t>
  </si>
  <si>
    <t>Swine</t>
  </si>
  <si>
    <t xml:space="preserve">Pigs under 20 kg </t>
  </si>
  <si>
    <t xml:space="preserve">Pigs between 20 and 50 kg </t>
  </si>
  <si>
    <t xml:space="preserve">Pigs fattening total (4+5+6) </t>
  </si>
  <si>
    <t xml:space="preserve">Weight of 50-80 kg </t>
  </si>
  <si>
    <t xml:space="preserve">Weight of 81-110 kg </t>
  </si>
  <si>
    <t xml:space="preserve">Over 110 kg </t>
  </si>
  <si>
    <t xml:space="preserve">Breeding pigs over 50 kg - total (8+9) </t>
  </si>
  <si>
    <t xml:space="preserve">Boars </t>
  </si>
  <si>
    <t xml:space="preserve">Breeding sows-total ( 10+12) </t>
  </si>
  <si>
    <t xml:space="preserve">Sows mounted </t>
  </si>
  <si>
    <t xml:space="preserve">Which: sows the first mount </t>
  </si>
  <si>
    <t xml:space="preserve">Sows unmounted </t>
  </si>
  <si>
    <t xml:space="preserve">Which:sows unmounted </t>
  </si>
  <si>
    <t>Sheep</t>
  </si>
  <si>
    <t xml:space="preserve">Sheep  total- (2+5+6) </t>
  </si>
  <si>
    <t xml:space="preserve">Sheep ewes and ewe mounted- total (3+4) </t>
  </si>
  <si>
    <t xml:space="preserve">Sheep for milk </t>
  </si>
  <si>
    <t xml:space="preserve">- </t>
  </si>
  <si>
    <t xml:space="preserve">Sheep mounted </t>
  </si>
  <si>
    <t xml:space="preserve">Reproducers rams </t>
  </si>
  <si>
    <t xml:space="preserve">Other sheep </t>
  </si>
  <si>
    <t>Goats</t>
  </si>
  <si>
    <t xml:space="preserve">Goats which have littered and goats fitted (9+10) </t>
  </si>
  <si>
    <t xml:space="preserve">Goats which have already calved </t>
  </si>
  <si>
    <t xml:space="preserve">goats mounted for the first mount </t>
  </si>
  <si>
    <t xml:space="preserve">Other goats </t>
  </si>
  <si>
    <t xml:space="preserve">Sheep and goats total (1+7) </t>
  </si>
  <si>
    <t xml:space="preserve">Horses </t>
  </si>
  <si>
    <t>Poultry</t>
  </si>
  <si>
    <t xml:space="preserve">From which: adult poultry for eggs </t>
  </si>
  <si>
    <t xml:space="preserve">Mules and asses </t>
  </si>
  <si>
    <t>For work</t>
  </si>
  <si>
    <t>Females (17+20)</t>
  </si>
  <si>
    <t>Heifers (18+19)</t>
  </si>
  <si>
    <t xml:space="preserve">Cows (21+22) </t>
  </si>
  <si>
    <t>Bovines total (23+24)</t>
  </si>
  <si>
    <t>Other cattle - total (4+5)</t>
  </si>
  <si>
    <t xml:space="preserve">Young Cattle breeding- </t>
  </si>
  <si>
    <t xml:space="preserve">Cattle between 1 and 2 years-  </t>
  </si>
  <si>
    <t>Young Cattle breeding</t>
  </si>
  <si>
    <t xml:space="preserve">Young Cattle for slaughter </t>
  </si>
  <si>
    <t xml:space="preserve">Cattle 2 years and over </t>
  </si>
  <si>
    <t xml:space="preserve">Bulls for breeding </t>
  </si>
  <si>
    <t>Dairy cattle</t>
  </si>
  <si>
    <t>Buffalo (breeding females)</t>
  </si>
  <si>
    <t>Other buffaloes</t>
  </si>
  <si>
    <t>Pigs under 20 kg</t>
  </si>
  <si>
    <t>Pigs between 20 and 50 kg</t>
  </si>
  <si>
    <t>Pigs fattening</t>
  </si>
  <si>
    <t>Boars</t>
  </si>
  <si>
    <t>Breeding sows</t>
  </si>
  <si>
    <t>Ewes of milk and fitted</t>
  </si>
  <si>
    <t>Reproducers rams</t>
  </si>
  <si>
    <t>Other sheep</t>
  </si>
  <si>
    <t>Female goats for milk and females by first mount</t>
  </si>
  <si>
    <t>Other goats</t>
  </si>
  <si>
    <t>Horses</t>
  </si>
  <si>
    <t>From which: adult poultry for eggs</t>
  </si>
  <si>
    <t>Poultry for meat</t>
  </si>
  <si>
    <t>Mules and asses</t>
  </si>
  <si>
    <t xml:space="preserve">Calves for slaughter </t>
  </si>
  <si>
    <t>Livestock data primary obtained through the dedicated study [heads]</t>
  </si>
  <si>
    <t xml:space="preserve">Swine total (1+2+3+7) </t>
  </si>
  <si>
    <t xml:space="preserve">Total goats - (8+11) </t>
  </si>
  <si>
    <t xml:space="preserve">Total poultry </t>
  </si>
  <si>
    <t xml:space="preserve">Young Cattle for breeding- </t>
  </si>
  <si>
    <t>Young Cattle for breeding</t>
  </si>
  <si>
    <t>Males and females for sacrificed</t>
  </si>
  <si>
    <t>Year/</t>
  </si>
  <si>
    <t>AWMS</t>
  </si>
  <si>
    <t>MS (fraction)</t>
  </si>
  <si>
    <t>Anaerobic</t>
  </si>
  <si>
    <t>lagoon</t>
  </si>
  <si>
    <t>Liquid slurry</t>
  </si>
  <si>
    <t>Daily spread</t>
  </si>
  <si>
    <t>Solid Storage</t>
  </si>
  <si>
    <t>Dry</t>
  </si>
  <si>
    <t>lot</t>
  </si>
  <si>
    <t>Pasture/</t>
  </si>
  <si>
    <t>range/</t>
  </si>
  <si>
    <t>paddock</t>
  </si>
  <si>
    <t>Pit storage</t>
  </si>
  <si>
    <t>Poultry manure with bedding</t>
  </si>
  <si>
    <t>Poultry manure without bedding</t>
  </si>
  <si>
    <t>Non dairy cattle</t>
  </si>
  <si>
    <t>- Cattle for slaughter</t>
  </si>
  <si>
    <t>Young cattle of breeding under 1 year</t>
  </si>
  <si>
    <t>Young cattle of breeding between 1 and 2 years</t>
  </si>
  <si>
    <t>Young cattle of slaughter between 1 and 2 years</t>
  </si>
  <si>
    <t>Cattle 2 years and over - Breeding bulls</t>
  </si>
  <si>
    <t>Cattle 2 years and over - Heifers for breeding</t>
  </si>
  <si>
    <t>Males and females for sacrificed older than 2 years</t>
  </si>
  <si>
    <t>Cattle for work</t>
  </si>
  <si>
    <t>Other buffalo</t>
  </si>
  <si>
    <t>Sheep- Reproducers rams</t>
  </si>
  <si>
    <t>Sheep- Ewes of milk and fitted</t>
  </si>
  <si>
    <t>Buffalo- Female buffalo</t>
  </si>
  <si>
    <t>Goats- Female goats for milk and females by first mount</t>
  </si>
  <si>
    <t>Other Goats</t>
  </si>
  <si>
    <t>Swine- Pigs under 20 kg</t>
  </si>
  <si>
    <t>Adult Poultry for eggs</t>
  </si>
  <si>
    <t>Swine- Breeding sows</t>
  </si>
  <si>
    <t>Swine-Boars</t>
  </si>
  <si>
    <t>Swine- Pigs fattening</t>
  </si>
  <si>
    <t>Swine- Pigs between 20 and 50 kg</t>
  </si>
  <si>
    <r>
      <t>Emission Factors [kg CH</t>
    </r>
    <r>
      <rPr>
        <b/>
        <vertAlign val="subscript"/>
        <sz val="11"/>
        <color theme="1"/>
        <rFont val="Times New Roman"/>
        <family val="1"/>
      </rPr>
      <t>4</t>
    </r>
    <r>
      <rPr>
        <b/>
        <sz val="11"/>
        <color theme="1"/>
        <rFont val="Times New Roman"/>
        <family val="1"/>
      </rPr>
      <t>/head/year]</t>
    </r>
  </si>
  <si>
    <t>Cattle between 1 and 2 years-</t>
  </si>
  <si>
    <t xml:space="preserve">Heifers </t>
  </si>
  <si>
    <t xml:space="preserve">Males and females sacrificed </t>
  </si>
  <si>
    <t>Productions of non-N-fixing crops (tonnes/year)</t>
  </si>
  <si>
    <t>Rye</t>
  </si>
  <si>
    <t>Wheat</t>
  </si>
  <si>
    <t>Barley and two-row barley</t>
  </si>
  <si>
    <t>Oats</t>
  </si>
  <si>
    <t>Sorghum</t>
  </si>
  <si>
    <t>Rice</t>
  </si>
  <si>
    <t>Other cereals</t>
  </si>
  <si>
    <t xml:space="preserve"> </t>
  </si>
  <si>
    <t>Rape</t>
  </si>
  <si>
    <t>Sunflower</t>
  </si>
  <si>
    <t>Other oilseed plants -castor</t>
  </si>
  <si>
    <t>In fiber-textile plants</t>
  </si>
  <si>
    <t>Hemp for fiber-Plant textiles</t>
  </si>
  <si>
    <t>Other textile plants-cotton</t>
  </si>
  <si>
    <t>Tobacco</t>
  </si>
  <si>
    <t>Hop</t>
  </si>
  <si>
    <t>Other industrial crops- sorghum for brooms</t>
  </si>
  <si>
    <t>Potatoes</t>
  </si>
  <si>
    <t>Sugar beet</t>
  </si>
  <si>
    <t>Fodder roots</t>
  </si>
  <si>
    <t>Tomatoes</t>
  </si>
  <si>
    <t>Eggplant</t>
  </si>
  <si>
    <t>Dry onion</t>
  </si>
  <si>
    <t>Dry garlic</t>
  </si>
  <si>
    <t>Cabbage</t>
  </si>
  <si>
    <t>Green peppers</t>
  </si>
  <si>
    <t>Cultivated mushrooms</t>
  </si>
  <si>
    <t>Root vegetables – Edible roots</t>
  </si>
  <si>
    <t>Water melons and melons</t>
  </si>
  <si>
    <t>Other vegetables</t>
  </si>
  <si>
    <t>Annual grasses</t>
  </si>
  <si>
    <t>Other perennial grasses</t>
  </si>
  <si>
    <t>Maize grains</t>
  </si>
  <si>
    <t>Flax for oil</t>
  </si>
  <si>
    <t>Medicinal aromatic plants/spices grown</t>
  </si>
  <si>
    <t>Principalele culturi</t>
  </si>
  <si>
    <t>Textil plants (Plante textile)</t>
  </si>
  <si>
    <t>Other textile plants- cotton (Alte plante textile- bumbac)</t>
  </si>
  <si>
    <t>Annual grasses (Graminee anuale)</t>
  </si>
  <si>
    <t>Annual leguminous (Leguminoase anuale)</t>
  </si>
  <si>
    <t>cereale recoltate verzi</t>
  </si>
  <si>
    <r>
      <rPr>
        <b/>
        <i/>
        <sz val="8"/>
        <color indexed="8"/>
        <rFont val="Arial"/>
        <family val="2"/>
        <charset val="238"/>
      </rPr>
      <t>Cereal grains</t>
    </r>
    <r>
      <rPr>
        <b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(Cereale pentru boabe)</t>
    </r>
  </si>
  <si>
    <r>
      <rPr>
        <b/>
        <i/>
        <sz val="8"/>
        <color indexed="8"/>
        <rFont val="Arial"/>
        <family val="2"/>
        <charset val="238"/>
      </rPr>
      <t>Wheat and rye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(Grau si secara)</t>
    </r>
  </si>
  <si>
    <r>
      <rPr>
        <b/>
        <i/>
        <sz val="8"/>
        <color indexed="8"/>
        <rFont val="Arial"/>
        <family val="2"/>
        <charset val="238"/>
      </rPr>
      <t>Rye</t>
    </r>
    <r>
      <rPr>
        <sz val="8"/>
        <color indexed="8"/>
        <rFont val="Arial"/>
        <family val="2"/>
        <charset val="238"/>
      </rPr>
      <t xml:space="preserve"> (Secara)</t>
    </r>
  </si>
  <si>
    <r>
      <rPr>
        <b/>
        <i/>
        <sz val="8"/>
        <color indexed="8"/>
        <rFont val="Arial"/>
        <family val="2"/>
        <charset val="238"/>
      </rPr>
      <t xml:space="preserve">Total Wheat </t>
    </r>
    <r>
      <rPr>
        <sz val="8"/>
        <color indexed="8"/>
        <rFont val="Arial"/>
        <family val="2"/>
        <charset val="238"/>
      </rPr>
      <t>(Grau - total)</t>
    </r>
  </si>
  <si>
    <r>
      <rPr>
        <b/>
        <i/>
        <sz val="8"/>
        <color indexed="8"/>
        <rFont val="Arial"/>
        <family val="2"/>
        <charset val="238"/>
      </rPr>
      <t>Common wheat</t>
    </r>
    <r>
      <rPr>
        <sz val="8"/>
        <color indexed="8"/>
        <rFont val="Arial"/>
        <family val="2"/>
        <charset val="238"/>
      </rPr>
      <t xml:space="preserve"> (Grau comun)</t>
    </r>
  </si>
  <si>
    <r>
      <rPr>
        <b/>
        <i/>
        <sz val="8"/>
        <color indexed="8"/>
        <rFont val="Arial"/>
        <family val="2"/>
        <charset val="238"/>
      </rPr>
      <t>Durum wheat</t>
    </r>
    <r>
      <rPr>
        <sz val="8"/>
        <color indexed="8"/>
        <rFont val="Arial"/>
        <family val="2"/>
        <charset val="238"/>
      </rPr>
      <t xml:space="preserve"> (Grau dur)</t>
    </r>
  </si>
  <si>
    <r>
      <rPr>
        <b/>
        <i/>
        <sz val="8"/>
        <color indexed="8"/>
        <rFont val="Arial"/>
        <family val="2"/>
        <charset val="238"/>
      </rPr>
      <t>Barley</t>
    </r>
    <r>
      <rPr>
        <sz val="8"/>
        <color indexed="8"/>
        <rFont val="Arial"/>
        <family val="2"/>
        <charset val="238"/>
      </rPr>
      <t xml:space="preserve"> </t>
    </r>
    <r>
      <rPr>
        <b/>
        <sz val="8"/>
        <color indexed="8"/>
        <rFont val="Arial"/>
        <family val="2"/>
      </rPr>
      <t>and two-row barley</t>
    </r>
    <r>
      <rPr>
        <sz val="8"/>
        <color indexed="8"/>
        <rFont val="Arial"/>
        <family val="2"/>
        <charset val="238"/>
      </rPr>
      <t xml:space="preserve"> (Orz si orzoaica)</t>
    </r>
  </si>
  <si>
    <r>
      <rPr>
        <b/>
        <i/>
        <sz val="8"/>
        <color indexed="8"/>
        <rFont val="Arial"/>
        <family val="2"/>
        <charset val="238"/>
      </rPr>
      <t>Oats</t>
    </r>
    <r>
      <rPr>
        <sz val="8"/>
        <color indexed="8"/>
        <rFont val="Arial"/>
        <family val="2"/>
        <charset val="238"/>
      </rPr>
      <t xml:space="preserve"> (Ovaz)</t>
    </r>
  </si>
  <si>
    <r>
      <rPr>
        <b/>
        <i/>
        <sz val="8"/>
        <color indexed="8"/>
        <rFont val="Arial"/>
        <family val="2"/>
        <charset val="238"/>
      </rPr>
      <t>Barley (</t>
    </r>
    <r>
      <rPr>
        <sz val="8"/>
        <color indexed="8"/>
        <rFont val="Arial"/>
        <family val="2"/>
        <charset val="238"/>
      </rPr>
      <t>Orz)</t>
    </r>
  </si>
  <si>
    <r>
      <rPr>
        <b/>
        <i/>
        <sz val="8"/>
        <color indexed="8"/>
        <rFont val="Arial"/>
        <family val="2"/>
        <charset val="238"/>
      </rPr>
      <t>Autumn barley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(orzoaica de toamna)</t>
    </r>
  </si>
  <si>
    <r>
      <rPr>
        <b/>
        <i/>
        <sz val="8"/>
        <color indexed="8"/>
        <rFont val="Arial"/>
        <family val="2"/>
        <charset val="238"/>
      </rPr>
      <t>Spring barley</t>
    </r>
    <r>
      <rPr>
        <sz val="8"/>
        <color indexed="8"/>
        <rFont val="Arial"/>
        <family val="2"/>
        <charset val="238"/>
      </rPr>
      <t xml:space="preserve"> (orzoaica de primavara)</t>
    </r>
  </si>
  <si>
    <r>
      <rPr>
        <b/>
        <i/>
        <sz val="8"/>
        <color indexed="8"/>
        <rFont val="Arial"/>
        <family val="2"/>
        <charset val="238"/>
      </rPr>
      <t>Maize grains (</t>
    </r>
    <r>
      <rPr>
        <sz val="8"/>
        <color indexed="8"/>
        <rFont val="Arial"/>
        <family val="2"/>
        <charset val="238"/>
      </rPr>
      <t>Porumb boabe)</t>
    </r>
  </si>
  <si>
    <r>
      <rPr>
        <b/>
        <i/>
        <sz val="8"/>
        <color indexed="8"/>
        <rFont val="Arial"/>
        <family val="2"/>
        <charset val="238"/>
      </rPr>
      <t>Sorghum beans</t>
    </r>
    <r>
      <rPr>
        <sz val="8"/>
        <color indexed="8"/>
        <rFont val="Arial"/>
        <family val="2"/>
        <charset val="238"/>
      </rPr>
      <t xml:space="preserve"> (Sorg boabe)</t>
    </r>
  </si>
  <si>
    <r>
      <rPr>
        <b/>
        <i/>
        <sz val="8"/>
        <color indexed="8"/>
        <rFont val="Arial"/>
        <family val="2"/>
        <charset val="238"/>
      </rPr>
      <t xml:space="preserve">Rice </t>
    </r>
    <r>
      <rPr>
        <sz val="8"/>
        <color indexed="8"/>
        <rFont val="Arial"/>
        <family val="2"/>
        <charset val="238"/>
      </rPr>
      <t>(Orez)</t>
    </r>
  </si>
  <si>
    <r>
      <rPr>
        <b/>
        <sz val="8"/>
        <color indexed="8"/>
        <rFont val="Arial"/>
        <family val="2"/>
        <charset val="238"/>
      </rPr>
      <t>Triticale</t>
    </r>
    <r>
      <rPr>
        <sz val="8"/>
        <color indexed="8"/>
        <rFont val="Arial"/>
        <family val="2"/>
        <charset val="238"/>
      </rPr>
      <t xml:space="preserve"> (Triticale)</t>
    </r>
  </si>
  <si>
    <r>
      <rPr>
        <b/>
        <i/>
        <sz val="8"/>
        <color indexed="8"/>
        <rFont val="Arial"/>
        <family val="2"/>
      </rPr>
      <t>Other grains</t>
    </r>
    <r>
      <rPr>
        <sz val="8"/>
        <color indexed="8"/>
        <rFont val="Arial"/>
        <family val="2"/>
        <charset val="238"/>
      </rPr>
      <t xml:space="preserve"> (Alte cereale)</t>
    </r>
  </si>
  <si>
    <r>
      <rPr>
        <b/>
        <i/>
        <sz val="8"/>
        <color indexed="8"/>
        <rFont val="Arial"/>
        <family val="2"/>
        <charset val="238"/>
      </rPr>
      <t>Leguminous</t>
    </r>
    <r>
      <rPr>
        <sz val="8"/>
        <color indexed="8"/>
        <rFont val="Arial"/>
        <family val="2"/>
        <charset val="238"/>
      </rPr>
      <t xml:space="preserve"> </t>
    </r>
    <r>
      <rPr>
        <b/>
        <i/>
        <sz val="8"/>
        <color indexed="8"/>
        <rFont val="Arial"/>
        <family val="2"/>
        <charset val="238"/>
      </rPr>
      <t>for dry beans</t>
    </r>
    <r>
      <rPr>
        <sz val="8"/>
        <color indexed="8"/>
        <rFont val="Arial"/>
        <family val="2"/>
        <charset val="238"/>
      </rPr>
      <t>(Leguminoase pentru boabe uscate)</t>
    </r>
  </si>
  <si>
    <r>
      <rPr>
        <b/>
        <i/>
        <sz val="8"/>
        <color indexed="8"/>
        <rFont val="Arial"/>
        <family val="2"/>
        <charset val="238"/>
      </rPr>
      <t>Peas beans</t>
    </r>
    <r>
      <rPr>
        <sz val="8"/>
        <color indexed="8"/>
        <rFont val="Arial"/>
        <family val="2"/>
        <charset val="238"/>
      </rPr>
      <t xml:space="preserve"> (Mazare boabe)</t>
    </r>
  </si>
  <si>
    <r>
      <rPr>
        <b/>
        <i/>
        <sz val="8"/>
        <color indexed="8"/>
        <rFont val="Arial"/>
        <family val="2"/>
        <charset val="238"/>
      </rPr>
      <t xml:space="preserve">Dry  Bean </t>
    </r>
    <r>
      <rPr>
        <sz val="8"/>
        <color indexed="8"/>
        <rFont val="Arial"/>
        <family val="2"/>
        <charset val="238"/>
      </rPr>
      <t>(Fasole boabe)</t>
    </r>
  </si>
  <si>
    <r>
      <rPr>
        <b/>
        <i/>
        <sz val="8"/>
        <color indexed="8"/>
        <rFont val="Arial"/>
        <family val="2"/>
        <charset val="238"/>
      </rPr>
      <t>Other leguminous</t>
    </r>
    <r>
      <rPr>
        <sz val="8"/>
        <color indexed="8"/>
        <rFont val="Arial"/>
        <family val="2"/>
        <charset val="238"/>
      </rPr>
      <t xml:space="preserve"> </t>
    </r>
    <r>
      <rPr>
        <b/>
        <i/>
        <sz val="8"/>
        <color indexed="8"/>
        <rFont val="Arial"/>
        <family val="2"/>
        <charset val="238"/>
      </rPr>
      <t>for dry beans</t>
    </r>
    <r>
      <rPr>
        <sz val="8"/>
        <color indexed="8"/>
        <rFont val="Arial"/>
        <family val="2"/>
        <charset val="238"/>
      </rPr>
      <t xml:space="preserve"> (Alte leguminoase pentru boabe uscate)</t>
    </r>
  </si>
  <si>
    <r>
      <rPr>
        <b/>
        <i/>
        <sz val="8"/>
        <color indexed="8"/>
        <rFont val="Arial"/>
        <family val="2"/>
        <charset val="238"/>
      </rPr>
      <t xml:space="preserve">Total Industrial crops </t>
    </r>
    <r>
      <rPr>
        <sz val="8"/>
        <color indexed="8"/>
        <rFont val="Arial"/>
        <family val="2"/>
        <charset val="238"/>
      </rPr>
      <t xml:space="preserve"> (Plante industriale- total)</t>
    </r>
  </si>
  <si>
    <r>
      <rPr>
        <b/>
        <i/>
        <sz val="8"/>
        <color indexed="8"/>
        <rFont val="Arial"/>
        <family val="2"/>
        <charset val="238"/>
      </rPr>
      <t>Oilseed plants</t>
    </r>
    <r>
      <rPr>
        <sz val="8"/>
        <color indexed="8"/>
        <rFont val="Arial"/>
        <family val="2"/>
        <charset val="238"/>
      </rPr>
      <t xml:space="preserve">     (Plante uleioase)</t>
    </r>
  </si>
  <si>
    <r>
      <rPr>
        <b/>
        <i/>
        <sz val="8"/>
        <color indexed="8"/>
        <rFont val="Arial"/>
        <family val="2"/>
        <charset val="238"/>
      </rPr>
      <t>Rape (</t>
    </r>
    <r>
      <rPr>
        <sz val="8"/>
        <color indexed="8"/>
        <rFont val="Arial"/>
        <family val="2"/>
        <charset val="238"/>
      </rPr>
      <t>Rapita)</t>
    </r>
  </si>
  <si>
    <r>
      <rPr>
        <b/>
        <i/>
        <sz val="8"/>
        <color indexed="8"/>
        <rFont val="Arial"/>
        <family val="2"/>
        <charset val="238"/>
      </rPr>
      <t>Sunflower (</t>
    </r>
    <r>
      <rPr>
        <sz val="8"/>
        <color indexed="8"/>
        <rFont val="Arial"/>
        <family val="2"/>
        <charset val="238"/>
      </rPr>
      <t>Floarea soarelui)</t>
    </r>
  </si>
  <si>
    <r>
      <rPr>
        <b/>
        <i/>
        <sz val="8"/>
        <color indexed="8"/>
        <rFont val="Arial"/>
        <family val="2"/>
        <charset val="238"/>
      </rPr>
      <t>Flax for oil</t>
    </r>
    <r>
      <rPr>
        <sz val="8"/>
        <color indexed="8"/>
        <rFont val="Arial"/>
        <family val="2"/>
        <charset val="238"/>
      </rPr>
      <t xml:space="preserve">    (In pentru ulei)</t>
    </r>
  </si>
  <si>
    <r>
      <rPr>
        <b/>
        <i/>
        <sz val="8"/>
        <color indexed="8"/>
        <rFont val="Arial"/>
        <family val="2"/>
        <charset val="238"/>
      </rPr>
      <t xml:space="preserve">Soya beans  </t>
    </r>
    <r>
      <rPr>
        <sz val="8"/>
        <color indexed="8"/>
        <rFont val="Arial"/>
        <family val="2"/>
        <charset val="238"/>
      </rPr>
      <t xml:space="preserve"> (Soia boabe)</t>
    </r>
  </si>
  <si>
    <r>
      <rPr>
        <b/>
        <i/>
        <sz val="8"/>
        <color indexed="8"/>
        <rFont val="Arial"/>
        <family val="2"/>
        <charset val="238"/>
      </rPr>
      <t>Mustard for seed</t>
    </r>
    <r>
      <rPr>
        <sz val="8"/>
        <color indexed="8"/>
        <rFont val="Arial"/>
        <family val="2"/>
        <charset val="238"/>
      </rPr>
      <t xml:space="preserve"> (mustar pentru seminte)</t>
    </r>
  </si>
  <si>
    <r>
      <rPr>
        <b/>
        <i/>
        <sz val="8"/>
        <color indexed="8"/>
        <rFont val="Arial"/>
        <family val="2"/>
        <charset val="238"/>
      </rPr>
      <t xml:space="preserve">Castor </t>
    </r>
    <r>
      <rPr>
        <sz val="8"/>
        <color indexed="8"/>
        <rFont val="Arial"/>
        <family val="2"/>
        <charset val="238"/>
      </rPr>
      <t>(Ricin)</t>
    </r>
  </si>
  <si>
    <r>
      <rPr>
        <b/>
        <i/>
        <sz val="8"/>
        <color indexed="8"/>
        <rFont val="Arial"/>
        <family val="2"/>
        <charset val="238"/>
      </rPr>
      <t>Other oilseed plants -castor</t>
    </r>
    <r>
      <rPr>
        <sz val="8"/>
        <color indexed="8"/>
        <rFont val="Arial"/>
        <family val="2"/>
        <charset val="238"/>
      </rPr>
      <t>(Alte plante uleioase- ricin,mac,susan,sofranel)</t>
    </r>
  </si>
  <si>
    <r>
      <rPr>
        <b/>
        <i/>
        <sz val="8"/>
        <color indexed="8"/>
        <rFont val="Arial"/>
        <family val="2"/>
        <charset val="238"/>
      </rPr>
      <t>Flax fibre-textile plants</t>
    </r>
    <r>
      <rPr>
        <sz val="8"/>
        <color indexed="8"/>
        <rFont val="Arial"/>
        <family val="2"/>
        <charset val="238"/>
      </rPr>
      <t xml:space="preserve">                  (In pentru fibra-plante textile)</t>
    </r>
  </si>
  <si>
    <r>
      <rPr>
        <b/>
        <i/>
        <sz val="8"/>
        <color indexed="8"/>
        <rFont val="Arial"/>
        <family val="2"/>
        <charset val="238"/>
      </rPr>
      <t xml:space="preserve">Hemp for fiber-Plant textiles </t>
    </r>
    <r>
      <rPr>
        <sz val="8"/>
        <color indexed="8"/>
        <rFont val="Arial"/>
        <family val="2"/>
        <charset val="238"/>
      </rPr>
      <t>(Canepa pentru fibra-plante textile)</t>
    </r>
  </si>
  <si>
    <r>
      <rPr>
        <b/>
        <i/>
        <sz val="8"/>
        <color indexed="8"/>
        <rFont val="Arial"/>
        <family val="2"/>
        <charset val="238"/>
      </rPr>
      <t>Tobacco</t>
    </r>
    <r>
      <rPr>
        <sz val="8"/>
        <color indexed="8"/>
        <rFont val="Arial"/>
        <family val="2"/>
        <charset val="238"/>
      </rPr>
      <t xml:space="preserve"> (Tutun)</t>
    </r>
  </si>
  <si>
    <r>
      <rPr>
        <b/>
        <i/>
        <sz val="8"/>
        <color indexed="8"/>
        <rFont val="Arial"/>
        <family val="2"/>
        <charset val="238"/>
      </rPr>
      <t>Hop</t>
    </r>
    <r>
      <rPr>
        <sz val="8"/>
        <color indexed="8"/>
        <rFont val="Arial"/>
        <family val="2"/>
        <charset val="238"/>
      </rPr>
      <t xml:space="preserve"> (Hamei)</t>
    </r>
  </si>
  <si>
    <r>
      <rPr>
        <b/>
        <i/>
        <sz val="8"/>
        <color indexed="8"/>
        <rFont val="Arial"/>
        <family val="2"/>
        <charset val="238"/>
      </rPr>
      <t>Medicinal aromatic plants/spices grown</t>
    </r>
    <r>
      <rPr>
        <sz val="8"/>
        <color indexed="8"/>
        <rFont val="Arial"/>
        <family val="2"/>
        <charset val="238"/>
      </rPr>
      <t xml:space="preserve"> (Plante medicinale, aromatice/condimente cultivate)</t>
    </r>
  </si>
  <si>
    <r>
      <rPr>
        <b/>
        <i/>
        <sz val="8"/>
        <color indexed="8"/>
        <rFont val="Arial"/>
        <family val="2"/>
        <charset val="238"/>
      </rPr>
      <t>Coriander</t>
    </r>
    <r>
      <rPr>
        <sz val="8"/>
        <color indexed="8"/>
        <rFont val="Arial"/>
        <family val="2"/>
        <charset val="238"/>
      </rPr>
      <t xml:space="preserve"> (coriandru)</t>
    </r>
  </si>
  <si>
    <r>
      <rPr>
        <b/>
        <i/>
        <sz val="8"/>
        <color indexed="8"/>
        <rFont val="Arial"/>
        <family val="2"/>
        <charset val="238"/>
      </rPr>
      <t xml:space="preserve">Caraway </t>
    </r>
    <r>
      <rPr>
        <sz val="8"/>
        <color indexed="8"/>
        <rFont val="Arial"/>
        <family val="2"/>
        <charset val="238"/>
      </rPr>
      <t>(chimen)</t>
    </r>
  </si>
  <si>
    <r>
      <rPr>
        <b/>
        <i/>
        <sz val="8"/>
        <color indexed="8"/>
        <rFont val="Arial"/>
        <family val="2"/>
        <charset val="238"/>
      </rPr>
      <t xml:space="preserve">Other industrial crops-Sorghum for brooms </t>
    </r>
    <r>
      <rPr>
        <sz val="8"/>
        <color indexed="8"/>
        <rFont val="Arial"/>
        <family val="2"/>
        <charset val="238"/>
      </rPr>
      <t xml:space="preserve"> (Alte plante industriale- sorgul pentru maturi)</t>
    </r>
  </si>
  <si>
    <r>
      <rPr>
        <b/>
        <sz val="9"/>
        <rFont val="Arial"/>
        <family val="2"/>
        <charset val="238"/>
      </rPr>
      <t xml:space="preserve">Total root </t>
    </r>
    <r>
      <rPr>
        <sz val="9"/>
        <rFont val="Arial"/>
        <family val="2"/>
        <charset val="238"/>
      </rPr>
      <t>(Rădăcinoase total)</t>
    </r>
  </si>
  <si>
    <r>
      <rPr>
        <b/>
        <i/>
        <sz val="8"/>
        <color indexed="8"/>
        <rFont val="Arial"/>
        <family val="2"/>
        <charset val="238"/>
      </rPr>
      <t xml:space="preserve">Total potatoes </t>
    </r>
    <r>
      <rPr>
        <sz val="8"/>
        <color indexed="8"/>
        <rFont val="Arial"/>
        <family val="2"/>
        <charset val="238"/>
      </rPr>
      <t>(Cartofi - total)</t>
    </r>
  </si>
  <si>
    <r>
      <rPr>
        <b/>
        <i/>
        <sz val="8"/>
        <color indexed="8"/>
        <rFont val="Arial"/>
        <family val="2"/>
      </rPr>
      <t>Potato early summer</t>
    </r>
    <r>
      <rPr>
        <sz val="8"/>
        <color indexed="8"/>
        <rFont val="Arial"/>
        <family val="2"/>
        <charset val="238"/>
      </rPr>
      <t xml:space="preserve"> (Cartofi timpurii,semitimpurii si de vara)</t>
    </r>
  </si>
  <si>
    <r>
      <rPr>
        <b/>
        <i/>
        <sz val="8"/>
        <color indexed="8"/>
        <rFont val="Arial"/>
        <family val="2"/>
        <charset val="238"/>
      </rPr>
      <t xml:space="preserve">Autumn potatoes </t>
    </r>
    <r>
      <rPr>
        <sz val="8"/>
        <color indexed="8"/>
        <rFont val="Arial"/>
        <family val="2"/>
        <charset val="238"/>
      </rPr>
      <t>(Cartofi de toamna)</t>
    </r>
  </si>
  <si>
    <r>
      <rPr>
        <b/>
        <i/>
        <sz val="8"/>
        <color indexed="8"/>
        <rFont val="Arial"/>
        <family val="2"/>
        <charset val="238"/>
      </rPr>
      <t>Sugar beet</t>
    </r>
    <r>
      <rPr>
        <sz val="8"/>
        <color indexed="8"/>
        <rFont val="Arial"/>
        <family val="2"/>
        <charset val="238"/>
      </rPr>
      <t xml:space="preserve">  (Sfecla de zahar)</t>
    </r>
  </si>
  <si>
    <r>
      <rPr>
        <b/>
        <i/>
        <sz val="8"/>
        <color indexed="8"/>
        <rFont val="Arial"/>
        <family val="2"/>
        <charset val="238"/>
      </rPr>
      <t>Sugar beet seedlings</t>
    </r>
    <r>
      <rPr>
        <sz val="8"/>
        <color indexed="8"/>
        <rFont val="Arial"/>
        <family val="2"/>
        <charset val="238"/>
      </rPr>
      <t xml:space="preserve"> (sfecla de zahar butasi)</t>
    </r>
  </si>
  <si>
    <r>
      <rPr>
        <b/>
        <i/>
        <sz val="8"/>
        <color indexed="8"/>
        <rFont val="Arial"/>
        <family val="2"/>
        <charset val="238"/>
      </rPr>
      <t>Fodder roots</t>
    </r>
    <r>
      <rPr>
        <sz val="8"/>
        <color indexed="8"/>
        <rFont val="Arial"/>
        <family val="2"/>
        <charset val="238"/>
      </rPr>
      <t xml:space="preserve"> (Radacinoase furajere)</t>
    </r>
  </si>
  <si>
    <r>
      <rPr>
        <b/>
        <i/>
        <sz val="8"/>
        <color indexed="8"/>
        <rFont val="Arial"/>
        <family val="2"/>
        <charset val="238"/>
      </rPr>
      <t>Total Vegetables</t>
    </r>
    <r>
      <rPr>
        <sz val="8"/>
        <color indexed="8"/>
        <rFont val="Arial"/>
        <family val="2"/>
        <charset val="238"/>
      </rPr>
      <t xml:space="preserve"> (Legume - total)</t>
    </r>
  </si>
  <si>
    <r>
      <rPr>
        <b/>
        <i/>
        <sz val="8"/>
        <color indexed="8"/>
        <rFont val="Arial"/>
        <family val="2"/>
        <charset val="238"/>
      </rPr>
      <t xml:space="preserve">Tomatoes </t>
    </r>
    <r>
      <rPr>
        <sz val="8"/>
        <color indexed="8"/>
        <rFont val="Arial"/>
        <family val="2"/>
        <charset val="238"/>
      </rPr>
      <t>(Tomate)</t>
    </r>
  </si>
  <si>
    <r>
      <rPr>
        <b/>
        <i/>
        <sz val="8"/>
        <color indexed="8"/>
        <rFont val="Arial"/>
        <family val="2"/>
        <charset val="238"/>
      </rPr>
      <t>Eggplant</t>
    </r>
    <r>
      <rPr>
        <sz val="8"/>
        <color indexed="8"/>
        <rFont val="Arial"/>
        <family val="2"/>
        <charset val="238"/>
      </rPr>
      <t xml:space="preserve"> (Vinete)</t>
    </r>
  </si>
  <si>
    <r>
      <rPr>
        <b/>
        <i/>
        <sz val="8"/>
        <color indexed="8"/>
        <rFont val="Arial"/>
        <family val="2"/>
        <charset val="238"/>
      </rPr>
      <t xml:space="preserve">Dry onion     </t>
    </r>
    <r>
      <rPr>
        <sz val="8"/>
        <color indexed="8"/>
        <rFont val="Arial"/>
        <family val="2"/>
        <charset val="238"/>
      </rPr>
      <t>(Ceapa uscata)</t>
    </r>
  </si>
  <si>
    <r>
      <rPr>
        <b/>
        <i/>
        <sz val="8"/>
        <color indexed="8"/>
        <rFont val="Arial"/>
        <family val="2"/>
        <charset val="238"/>
      </rPr>
      <t>Dry garlic</t>
    </r>
    <r>
      <rPr>
        <sz val="8"/>
        <color indexed="8"/>
        <rFont val="Arial"/>
        <family val="2"/>
        <charset val="238"/>
      </rPr>
      <t xml:space="preserve"> (Usturoi uscat)</t>
    </r>
  </si>
  <si>
    <r>
      <rPr>
        <b/>
        <i/>
        <sz val="8"/>
        <color indexed="8"/>
        <rFont val="Arial"/>
        <family val="2"/>
        <charset val="238"/>
      </rPr>
      <t>Cabbage</t>
    </r>
    <r>
      <rPr>
        <sz val="8"/>
        <color indexed="8"/>
        <rFont val="Arial"/>
        <family val="2"/>
        <charset val="238"/>
      </rPr>
      <t xml:space="preserve"> (Varza alba)</t>
    </r>
  </si>
  <si>
    <r>
      <rPr>
        <b/>
        <sz val="8"/>
        <color indexed="8"/>
        <rFont val="Arial"/>
        <family val="2"/>
        <charset val="238"/>
      </rPr>
      <t xml:space="preserve">Green peppers </t>
    </r>
    <r>
      <rPr>
        <sz val="8"/>
        <color indexed="8"/>
        <rFont val="Arial"/>
        <family val="2"/>
        <charset val="238"/>
      </rPr>
      <t>(Ardei)</t>
    </r>
  </si>
  <si>
    <r>
      <rPr>
        <b/>
        <i/>
        <sz val="8"/>
        <color indexed="8"/>
        <rFont val="Arial"/>
        <family val="2"/>
        <charset val="238"/>
      </rPr>
      <t xml:space="preserve">Cultivated mushrooms </t>
    </r>
    <r>
      <rPr>
        <sz val="8"/>
        <color indexed="8"/>
        <rFont val="Arial"/>
        <family val="2"/>
        <charset val="238"/>
      </rPr>
      <t>(Ciuperci cultivate)</t>
    </r>
  </si>
  <si>
    <r>
      <rPr>
        <b/>
        <i/>
        <sz val="8"/>
        <color indexed="8"/>
        <rFont val="Arial"/>
        <family val="2"/>
        <charset val="238"/>
      </rPr>
      <t>Root vegetables- Edible roots</t>
    </r>
    <r>
      <rPr>
        <sz val="8"/>
        <color indexed="8"/>
        <rFont val="Arial"/>
        <family val="2"/>
        <charset val="238"/>
      </rPr>
      <t xml:space="preserve"> (Legume Radacinoase comestibile)</t>
    </r>
  </si>
  <si>
    <r>
      <rPr>
        <b/>
        <i/>
        <sz val="8"/>
        <color indexed="8"/>
        <rFont val="Arial"/>
        <family val="2"/>
      </rPr>
      <t>Water melons and melons</t>
    </r>
    <r>
      <rPr>
        <sz val="8"/>
        <color indexed="8"/>
        <rFont val="Arial"/>
        <family val="2"/>
        <charset val="238"/>
      </rPr>
      <t xml:space="preserve"> (Pepeni verzi si galbeni)</t>
    </r>
  </si>
  <si>
    <r>
      <rPr>
        <b/>
        <i/>
        <sz val="8"/>
        <color indexed="8"/>
        <rFont val="Arial"/>
        <family val="2"/>
        <charset val="238"/>
      </rPr>
      <t xml:space="preserve">Other vegetables </t>
    </r>
    <r>
      <rPr>
        <sz val="8"/>
        <color indexed="8"/>
        <rFont val="Arial"/>
        <family val="2"/>
        <charset val="238"/>
      </rPr>
      <t>(alte legume)</t>
    </r>
  </si>
  <si>
    <r>
      <rPr>
        <b/>
        <i/>
        <sz val="8"/>
        <color indexed="8"/>
        <rFont val="Arial"/>
        <family val="2"/>
        <charset val="238"/>
      </rPr>
      <t>Of total vegetables: vegetable fields and greenhouses (</t>
    </r>
    <r>
      <rPr>
        <sz val="8"/>
        <color indexed="8"/>
        <rFont val="Arial"/>
        <family val="2"/>
        <charset val="238"/>
      </rPr>
      <t>Din total legume: legume de camp si in solarii)</t>
    </r>
  </si>
  <si>
    <r>
      <rPr>
        <b/>
        <i/>
        <sz val="8"/>
        <color indexed="8"/>
        <rFont val="Arial"/>
        <family val="2"/>
        <charset val="238"/>
      </rPr>
      <t>Field vegetables</t>
    </r>
    <r>
      <rPr>
        <sz val="8"/>
        <color indexed="8"/>
        <rFont val="Arial"/>
        <family val="2"/>
        <charset val="238"/>
      </rPr>
      <t xml:space="preserve"> (Legume cultivate in camp)</t>
    </r>
  </si>
  <si>
    <r>
      <rPr>
        <b/>
        <i/>
        <sz val="8"/>
        <color indexed="8"/>
        <rFont val="Arial"/>
        <family val="2"/>
        <charset val="238"/>
      </rPr>
      <t xml:space="preserve">Vegetables in greenhouses </t>
    </r>
    <r>
      <rPr>
        <sz val="8"/>
        <color indexed="8"/>
        <rFont val="Arial"/>
        <family val="2"/>
        <charset val="238"/>
      </rPr>
      <t>(Legume in solarii)</t>
    </r>
  </si>
  <si>
    <r>
      <rPr>
        <b/>
        <i/>
        <sz val="8"/>
        <color indexed="8"/>
        <rFont val="Arial"/>
        <family val="2"/>
        <charset val="238"/>
      </rPr>
      <t xml:space="preserve">Vegetables in kitchen gardens </t>
    </r>
    <r>
      <rPr>
        <sz val="8"/>
        <color indexed="8"/>
        <rFont val="Arial"/>
        <family val="2"/>
        <charset val="238"/>
      </rPr>
      <t>(Legume proaspete din gradinile familiale)</t>
    </r>
  </si>
  <si>
    <r>
      <rPr>
        <b/>
        <i/>
        <sz val="8"/>
        <color indexed="8"/>
        <rFont val="Arial"/>
        <family val="2"/>
        <charset val="238"/>
      </rPr>
      <t>Green fodder from arable land</t>
    </r>
    <r>
      <rPr>
        <sz val="8"/>
        <color indexed="8"/>
        <rFont val="Arial"/>
        <family val="2"/>
        <charset val="238"/>
      </rPr>
      <t xml:space="preserve"> (Furaje verzi din teren arabil)</t>
    </r>
  </si>
  <si>
    <r>
      <rPr>
        <b/>
        <i/>
        <sz val="8"/>
        <color indexed="8"/>
        <rFont val="Arial"/>
        <family val="2"/>
        <charset val="238"/>
      </rPr>
      <t>Annual green fodder (</t>
    </r>
    <r>
      <rPr>
        <sz val="8"/>
        <color indexed="8"/>
        <rFont val="Arial"/>
        <family val="2"/>
        <charset val="238"/>
      </rPr>
      <t>Furaje verzi anuale)-nou</t>
    </r>
  </si>
  <si>
    <r>
      <rPr>
        <b/>
        <i/>
        <sz val="8"/>
        <color indexed="8"/>
        <rFont val="Arial"/>
        <family val="2"/>
        <charset val="238"/>
      </rPr>
      <t>Annual green fodder (</t>
    </r>
    <r>
      <rPr>
        <sz val="8"/>
        <color indexed="8"/>
        <rFont val="Arial"/>
        <family val="2"/>
        <charset val="238"/>
      </rPr>
      <t>Furaje verzi anuale)-vechi</t>
    </r>
  </si>
  <si>
    <r>
      <rPr>
        <b/>
        <i/>
        <sz val="8"/>
        <color indexed="8"/>
        <rFont val="Arial"/>
        <family val="2"/>
        <charset val="238"/>
      </rPr>
      <t>Plant used for silage</t>
    </r>
    <r>
      <rPr>
        <sz val="8"/>
        <color indexed="8"/>
        <rFont val="Arial"/>
        <family val="2"/>
        <charset val="238"/>
      </rPr>
      <t xml:space="preserve"> (Plante pentru insilozare)</t>
    </r>
  </si>
  <si>
    <r>
      <rPr>
        <b/>
        <i/>
        <sz val="8"/>
        <color indexed="8"/>
        <rFont val="Arial"/>
        <family val="2"/>
        <charset val="238"/>
      </rPr>
      <t>Green maize for fodder</t>
    </r>
    <r>
      <rPr>
        <sz val="8"/>
        <color indexed="8"/>
        <rFont val="Arial"/>
        <family val="2"/>
        <charset val="238"/>
      </rPr>
      <t xml:space="preserve"> (Porumb verde furajer)</t>
    </r>
  </si>
  <si>
    <r>
      <rPr>
        <b/>
        <i/>
        <sz val="8"/>
        <color indexed="8"/>
        <rFont val="Arial"/>
        <family val="2"/>
        <charset val="238"/>
      </rPr>
      <t>Other annual plants for hay and green fodder</t>
    </r>
    <r>
      <rPr>
        <sz val="8"/>
        <color indexed="8"/>
        <rFont val="Arial"/>
        <family val="2"/>
        <charset val="238"/>
      </rPr>
      <t xml:space="preserve"> (Alte plante anuale pentru fân și masă verde)</t>
    </r>
  </si>
  <si>
    <r>
      <rPr>
        <b/>
        <i/>
        <sz val="8"/>
        <color indexed="8"/>
        <rFont val="Arial"/>
        <family val="2"/>
        <charset val="238"/>
      </rPr>
      <t>Perennial forage</t>
    </r>
    <r>
      <rPr>
        <sz val="8"/>
        <color indexed="8"/>
        <rFont val="Arial"/>
        <family val="2"/>
        <charset val="238"/>
      </rPr>
      <t xml:space="preserve"> (Furaje perene)-total</t>
    </r>
  </si>
  <si>
    <r>
      <rPr>
        <b/>
        <i/>
        <sz val="8"/>
        <color indexed="8"/>
        <rFont val="Arial"/>
        <family val="2"/>
        <charset val="238"/>
      </rPr>
      <t xml:space="preserve">Lucerne in equivalent green fodder </t>
    </r>
    <r>
      <rPr>
        <sz val="8"/>
        <color indexed="8"/>
        <rFont val="Arial"/>
        <family val="2"/>
        <charset val="238"/>
      </rPr>
      <t>(Lucerna-in echivalent masa verde)</t>
    </r>
  </si>
  <si>
    <r>
      <rPr>
        <b/>
        <i/>
        <sz val="8"/>
        <color indexed="8"/>
        <rFont val="Arial"/>
        <family val="2"/>
        <charset val="238"/>
      </rPr>
      <t xml:space="preserve">Clover in equivalent green fodder </t>
    </r>
    <r>
      <rPr>
        <sz val="8"/>
        <color indexed="8"/>
        <rFont val="Arial"/>
        <family val="2"/>
        <charset val="238"/>
      </rPr>
      <t>(Trifoi-in echivalent masa verde)</t>
    </r>
  </si>
  <si>
    <r>
      <rPr>
        <b/>
        <sz val="8"/>
        <color indexed="8"/>
        <rFont val="Arial"/>
        <family val="2"/>
      </rPr>
      <t>Other perennial foder</t>
    </r>
    <r>
      <rPr>
        <sz val="8"/>
        <color indexed="8"/>
        <rFont val="Arial"/>
        <family val="2"/>
        <charset val="238"/>
      </rPr>
      <t xml:space="preserve"> (Alte furaje perene-masa verde)</t>
    </r>
  </si>
  <si>
    <r>
      <rPr>
        <b/>
        <sz val="8"/>
        <color indexed="8"/>
        <rFont val="Arial"/>
        <family val="2"/>
      </rPr>
      <t>Temporary hayfields</t>
    </r>
    <r>
      <rPr>
        <sz val="8"/>
        <color indexed="8"/>
        <rFont val="Arial"/>
        <family val="2"/>
        <charset val="238"/>
      </rPr>
      <t xml:space="preserve"> (Fanete temporare-masa verde)</t>
    </r>
  </si>
  <si>
    <r>
      <rPr>
        <b/>
        <sz val="8"/>
        <color indexed="8"/>
        <rFont val="Arial"/>
        <family val="2"/>
      </rPr>
      <t>Temporary pastures</t>
    </r>
    <r>
      <rPr>
        <sz val="8"/>
        <color indexed="8"/>
        <rFont val="Arial"/>
        <family val="2"/>
        <charset val="238"/>
      </rPr>
      <t xml:space="preserve"> (Pasuni temporare-masa verde)</t>
    </r>
  </si>
  <si>
    <r>
      <rPr>
        <b/>
        <i/>
        <sz val="8"/>
        <color indexed="8"/>
        <rFont val="Arial"/>
        <family val="2"/>
        <charset val="238"/>
      </rPr>
      <t>Other perennial forage</t>
    </r>
    <r>
      <rPr>
        <sz val="8"/>
        <color indexed="8"/>
        <rFont val="Arial"/>
        <family val="2"/>
        <charset val="238"/>
      </rPr>
      <t xml:space="preserve"> (alte furaje perene)</t>
    </r>
  </si>
  <si>
    <r>
      <rPr>
        <b/>
        <sz val="8"/>
        <color indexed="8"/>
        <rFont val="Arial"/>
        <family val="2"/>
      </rPr>
      <t xml:space="preserve">Other perennial grasses </t>
    </r>
    <r>
      <rPr>
        <sz val="8"/>
        <color indexed="8"/>
        <rFont val="Arial"/>
        <family val="2"/>
        <charset val="238"/>
      </rPr>
      <t>(Alte graminee perene)</t>
    </r>
  </si>
  <si>
    <r>
      <rPr>
        <b/>
        <sz val="8"/>
        <color indexed="8"/>
        <rFont val="Arial"/>
        <family val="2"/>
      </rPr>
      <t xml:space="preserve">Other perennial leguminous </t>
    </r>
    <r>
      <rPr>
        <sz val="8"/>
        <color indexed="8"/>
        <rFont val="Arial"/>
        <family val="2"/>
        <charset val="238"/>
      </rPr>
      <t>(Alte leguminoase perene)</t>
    </r>
  </si>
  <si>
    <t>Area crop (Suprafata cultivata (ha))</t>
  </si>
  <si>
    <t xml:space="preserve">Note: </t>
  </si>
  <si>
    <t>Burned area, ha</t>
  </si>
  <si>
    <t>Amount biomass burned (FAO),kg</t>
  </si>
  <si>
    <t>All crop total</t>
  </si>
  <si>
    <t>NOTE:</t>
  </si>
  <si>
    <t>Average production, kg (NIS)</t>
  </si>
  <si>
    <t>Main crops</t>
  </si>
  <si>
    <t>Main  crops</t>
  </si>
  <si>
    <t>Years</t>
  </si>
  <si>
    <t>Main crop</t>
  </si>
  <si>
    <t xml:space="preserve">Rabbits </t>
  </si>
  <si>
    <t>Tipul efectivului/anul</t>
  </si>
  <si>
    <t>2011</t>
  </si>
  <si>
    <t>MS per Anaerobic lagoon (kg N/year)</t>
  </si>
  <si>
    <t>MS per Liquid system (kg N/year)</t>
  </si>
  <si>
    <t>MS per Daily spread (kg N/year)</t>
  </si>
  <si>
    <t>MS per Solid storage and dry lot (kg N/year)</t>
  </si>
  <si>
    <t>MS per Pasture range and paddock (kg N/year)</t>
  </si>
  <si>
    <t>MS per Other AWMS (kg N/year)</t>
  </si>
  <si>
    <t>WEIGHTED AVERAGE MMS</t>
  </si>
  <si>
    <t>buffalo (breeding females) (bivolițe femele-reproducție)</t>
  </si>
  <si>
    <t>Dairy Cattle</t>
  </si>
  <si>
    <t xml:space="preserve">Other Sheep (alte ovine) </t>
  </si>
  <si>
    <t>Reproducers Rams (berbeci reproducători)</t>
  </si>
  <si>
    <t>Ewes and Ewe mounted (oi fătătoare și mioare montate)</t>
  </si>
  <si>
    <t>SHEEP (OVINE)</t>
  </si>
  <si>
    <t>Breeding sows (scroafe de prăsilă)</t>
  </si>
  <si>
    <t>Boars (vieri)</t>
  </si>
  <si>
    <t>Pigs fattening  (porcine la îngrășat)</t>
  </si>
  <si>
    <t>Pigs between 20 and 50 kg (purcei între 20 și 50 kg)</t>
  </si>
  <si>
    <t>Pigs under 20 kg (purcei sub 20 kg)</t>
  </si>
  <si>
    <t>PIGS (PORCINE)</t>
  </si>
  <si>
    <t>Cattle for work (taurine pentru muncă)</t>
  </si>
  <si>
    <t>Males and females sacrificed (masculi și femele pentru sacrificat)</t>
  </si>
  <si>
    <t>Heifers for breeding (juninci pentru reproducție)</t>
  </si>
  <si>
    <t>Breeding bulls (tauri de reproductie)</t>
  </si>
  <si>
    <t>Cattle 2 years and over (taurine peste 2 ani)</t>
  </si>
  <si>
    <t>Young cattle for slaughter (tineret taurin pentru sacrificare)</t>
  </si>
  <si>
    <t>Young cattle for breeding (tineret taurin de reproductie)</t>
  </si>
  <si>
    <t>Cattle between 1 and 2 years (taurine între 1 si 2 ani)</t>
  </si>
  <si>
    <t>Calves for slaughter (viţei pentru sacrificare)</t>
  </si>
  <si>
    <t>Cattle under 1 year (taurine sub 1 an)</t>
  </si>
  <si>
    <t>2010</t>
  </si>
  <si>
    <t>Solid excretion (VS)</t>
  </si>
  <si>
    <t>Buffalo – total</t>
  </si>
  <si>
    <t>Non-dairy Cattle</t>
  </si>
  <si>
    <t>Weighted average _Solid excretion (VS)</t>
  </si>
  <si>
    <t>Livestock (1000 head)</t>
  </si>
  <si>
    <t>Rabbits (Iepuri)</t>
  </si>
  <si>
    <t>Mules and asses (catari si magari)</t>
  </si>
  <si>
    <t>Camels (Camile)</t>
  </si>
  <si>
    <t>Poultry for meat (păsări de carne)</t>
  </si>
  <si>
    <t>from which: adult poultry for eggs (din care:păsări ouătoare adulte)</t>
  </si>
  <si>
    <t>TOTAL POULTRY (PĂSĂRI TOTAL)</t>
  </si>
  <si>
    <t xml:space="preserve">   EFFECTIVE POULTRY (EFECTIVELE DE PĂSĂRI)</t>
  </si>
  <si>
    <t>HORSES (CABALINE)</t>
  </si>
  <si>
    <t>sheep and goats total (1+7) (ovine și caprine total)</t>
  </si>
  <si>
    <t>other goats (alte caprine)</t>
  </si>
  <si>
    <t>goats mounted for the first mount (capre montate pentru prima montă)</t>
  </si>
  <si>
    <t>goats which have already calved (capre care au fătat deja)</t>
  </si>
  <si>
    <t>goats which have already calved and goats mounted (9+10) (capre care au fătat deja și capre montate)</t>
  </si>
  <si>
    <t xml:space="preserve"> TOTAL GOATS - (8+11) (CAPRINE TOTAL)</t>
  </si>
  <si>
    <t>other sheep (alte ovine)</t>
  </si>
  <si>
    <t>reproducers rams (berbeci reproducători)</t>
  </si>
  <si>
    <t>sheep mounted (mioare montate)</t>
  </si>
  <si>
    <t>sheep for milk (oi pentru lapte)</t>
  </si>
  <si>
    <t>ewes and ewe mounted- total (3+4) (oi fătătoare și mioare montate)</t>
  </si>
  <si>
    <t>ewes of milk and fitted - total (3+4) (oi fătătoare și mioare montate)</t>
  </si>
  <si>
    <t>SHEEP  TOTAL- (2+5+6) (OVINE TOTAL)</t>
  </si>
  <si>
    <t xml:space="preserve">   EFFECTIVE SHEEP AND GOATS (EFECTIVELE DE OVINE ȘI CAPRINE)</t>
  </si>
  <si>
    <t>SWINE TOTAL (1+2+3+7) (PORCINE TOTAL)</t>
  </si>
  <si>
    <t>which:sows unmounted (scrofițe nemontate)</t>
  </si>
  <si>
    <t>sows unmounted (scroafe nemontate)</t>
  </si>
  <si>
    <t>which: sows the first mount (scroafe la prima montă)</t>
  </si>
  <si>
    <t>sows mounted (scroafe montate)</t>
  </si>
  <si>
    <t>breeding sows-total ( 10+12) (scroafe de prăsilă-total)</t>
  </si>
  <si>
    <t>boars (vieri)</t>
  </si>
  <si>
    <t xml:space="preserve"> breeding pigs over 50 kg - total (8+9) (porcine pentru reproducție)</t>
  </si>
  <si>
    <t>over 110 kg (peste 110 kg)</t>
  </si>
  <si>
    <t>weight of 81-110 kg (cu greutate de 81-110 kg)</t>
  </si>
  <si>
    <t>weight of 50-80 kg (cu greutate de 50-80 kg)</t>
  </si>
  <si>
    <t>pigs fattening total (4+5+6) (porcine la îngrășat)</t>
  </si>
  <si>
    <t>pigs between 20 and 50 kg (purcei între 20 și 50 kg)</t>
  </si>
  <si>
    <t>pigs under 20 kg (purcei sub 20 kg)</t>
  </si>
  <si>
    <t>fara</t>
  </si>
  <si>
    <t>EFFECTIVE PIGS (EFECTIVELE DE PORCINE)</t>
  </si>
  <si>
    <t>CATTLE TOTAL (23+24) (BOVINE TOTAL)</t>
  </si>
  <si>
    <t>other buffaloes (alte bubaline)</t>
  </si>
  <si>
    <t>BUFFALOES TOTAL (25+26) (bovine total)</t>
  </si>
  <si>
    <t>Cattle for work (taurine de 2 ani și peste pentru muncă)</t>
  </si>
  <si>
    <t>Cattle for work (taurine de 2 ani și peste pentru muncă) (8)</t>
  </si>
  <si>
    <t>males and females sacrificed (masculi și femele pentru sacrificat)</t>
  </si>
  <si>
    <t>males and females sacrificed (masculi și femele de 2 ani si peste pentru sacrificat) (7)</t>
  </si>
  <si>
    <t>Young Cattle breeding-  cattle between 1 and 2 years (tineretul taurin de reproducție- taurine între 1 şi 2 ani)</t>
  </si>
  <si>
    <t>Young Cattle breeding-  cattle between 1 and 2 years (tineretul taurin de reproducție- taurine între 1 şi 2 ani) (3)</t>
  </si>
  <si>
    <t>CATTLE  TOTAL (1+6+11) (taurine total)</t>
  </si>
  <si>
    <t>Other Cows (alte vaci)</t>
  </si>
  <si>
    <t>Dairy Cows (vaci pentru lapte)</t>
  </si>
  <si>
    <t>Cows(21+22) (vaci)</t>
  </si>
  <si>
    <t>heifers for breeding (juninci pentru reproducție)</t>
  </si>
  <si>
    <t>heifers for breeding (juninci pentru reproducție) (6)</t>
  </si>
  <si>
    <t>heifers for slaughter (juninci pentru sacrificare)</t>
  </si>
  <si>
    <t>heifers(18+19) (juninci)</t>
  </si>
  <si>
    <t>females(17+20) (femele)</t>
  </si>
  <si>
    <t>for work (pentru muncă)</t>
  </si>
  <si>
    <t>for slaughter (pentru sacrificare)</t>
  </si>
  <si>
    <t xml:space="preserve">for breeding (pentru reproducție) </t>
  </si>
  <si>
    <t>for breeding (pentru reproducție) (5)</t>
  </si>
  <si>
    <t>males-total (13+14+15)</t>
  </si>
  <si>
    <t>Cattle 2 years and over - total (12+16) (taurine peste 2 ani- total)</t>
  </si>
  <si>
    <t>other (altele)</t>
  </si>
  <si>
    <t>for slaughter (pentru sacrificare) (4)</t>
  </si>
  <si>
    <t>females (9+10) (femele)</t>
  </si>
  <si>
    <t>males (masculi)</t>
  </si>
  <si>
    <t>Cattle between 1 and 2 years- total (7+8) (taurine între 1 si 2 ani-total)</t>
  </si>
  <si>
    <t>females (femele)</t>
  </si>
  <si>
    <t>Other Cattle - total (4+5) (alte taurine)</t>
  </si>
  <si>
    <t>Other Cattle - total (4+5) (alte taurine) (2)</t>
  </si>
  <si>
    <t>Calves for slaughter (viţei pentru sacrificare) (1)</t>
  </si>
  <si>
    <t>Cattle under 1 year-total (2+3) (taurine sub 1 an)</t>
  </si>
  <si>
    <t xml:space="preserve">     effective bovine</t>
  </si>
  <si>
    <t>Livestock/year</t>
  </si>
  <si>
    <t>Exemple the calculation WEIGHTED AVERAGE MMS Sheep</t>
  </si>
  <si>
    <t>SHEEP (OVINE)-Ewes and Ewe mounted (oi fătătoare și mioare montate)</t>
  </si>
  <si>
    <t>MS %- Pasture/paddock</t>
  </si>
  <si>
    <t>MS% - Daily spread</t>
  </si>
  <si>
    <t xml:space="preserve">    MS%   - Solid storage</t>
  </si>
  <si>
    <t>MS% - Drylot</t>
  </si>
  <si>
    <t>MS% - Liquid/slurry</t>
  </si>
  <si>
    <t>MS% - Anaerobic lagoon</t>
  </si>
  <si>
    <t>MS% - Pit storage</t>
  </si>
  <si>
    <t>MS% - Poultry manure with beding</t>
  </si>
  <si>
    <t>MS%- Poultry manure without beding</t>
  </si>
  <si>
    <t>SHEEP (OVINE)-Reproducers Rams (berbeci reproducători)</t>
  </si>
  <si>
    <t xml:space="preserve">SHEEP (OVINE)-Other Sheep (alte ovine) </t>
  </si>
  <si>
    <t>Camels</t>
  </si>
  <si>
    <t>Rabbits</t>
  </si>
  <si>
    <t>LIVESTOCK/YEAR</t>
  </si>
  <si>
    <t xml:space="preserve">     Bovines (efective bovine)</t>
  </si>
  <si>
    <t>The yellow color indicates that there are no available data at the level of the NIS, FAO, EUROSTAT and Statistical Yearbook</t>
  </si>
  <si>
    <t>Area burnt = amount biomass (data taked from FAO)/average production (NIS related data)</t>
  </si>
  <si>
    <t>NA</t>
  </si>
  <si>
    <t>LEGEND: NA- National Institute of Statistics data are not available</t>
  </si>
  <si>
    <r>
      <t>Total N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 emission -Agriculture</t>
    </r>
  </si>
  <si>
    <r>
      <t xml:space="preserve"> Distribution of CH</t>
    </r>
    <r>
      <rPr>
        <b/>
        <i/>
        <vertAlign val="subscript"/>
        <sz val="12"/>
        <rFont val="Times New Roman"/>
        <family val="1"/>
      </rPr>
      <t>4</t>
    </r>
    <r>
      <rPr>
        <b/>
        <i/>
        <sz val="12"/>
        <rFont val="Times New Roman"/>
        <family val="1"/>
      </rPr>
      <t xml:space="preserve"> emissions within Agriculture sub-sectors, in 1989–2023 [Gg]</t>
    </r>
  </si>
  <si>
    <r>
      <t>Distribution of N</t>
    </r>
    <r>
      <rPr>
        <b/>
        <i/>
        <vertAlign val="subscript"/>
        <sz val="12"/>
        <rFont val="Times New Roman"/>
        <family val="1"/>
      </rPr>
      <t>2</t>
    </r>
    <r>
      <rPr>
        <b/>
        <i/>
        <sz val="12"/>
        <rFont val="Times New Roman"/>
        <family val="1"/>
      </rPr>
      <t>O emissions within Agriculture sub-sectors, in 1989–2023 [Gg]</t>
    </r>
  </si>
  <si>
    <t xml:space="preserve">      Livestock data (head) - 1989-2023</t>
  </si>
  <si>
    <t>The MS values used in emission factor calculation from manure management for each animal category and subcategory and each AWMS in the period 1989-2023</t>
  </si>
  <si>
    <r>
      <t>Emission factors [kg CH</t>
    </r>
    <r>
      <rPr>
        <b/>
        <i/>
        <vertAlign val="subscript"/>
        <sz val="12"/>
        <rFont val="Times New Roman"/>
        <family val="1"/>
      </rPr>
      <t>4</t>
    </r>
    <r>
      <rPr>
        <b/>
        <i/>
        <sz val="12"/>
        <rFont val="Times New Roman"/>
        <family val="1"/>
      </rPr>
      <t>/head/year]</t>
    </r>
    <r>
      <rPr>
        <b/>
        <sz val="12"/>
        <rFont val="Times New Roman"/>
        <family val="1"/>
      </rPr>
      <t xml:space="preserve"> </t>
    </r>
    <r>
      <rPr>
        <b/>
        <i/>
        <sz val="12"/>
        <rFont val="Times New Roman"/>
        <family val="1"/>
      </rPr>
      <t>used for calculation of methane emissions from Manure management, in the 1989-2023 period</t>
    </r>
  </si>
  <si>
    <t>The data on Crop production of non-nitrogen fixing crop obtained through the dedicated study (tonnes/year), in the 1989-2023 period</t>
  </si>
  <si>
    <t>Livestock data series for 1989-2023 [heads] (NIS)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</si>
</sst>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0"/>
    <numFmt numFmtId="166" formatCode="#,##0.000000"/>
    <numFmt numFmtId="167" formatCode="#,##0.00;[Red]#,##0.00"/>
  </numFmts>
  <fonts count="7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i/>
      <sz val="12"/>
      <name val="Times New Roman"/>
      <family val="1"/>
    </font>
    <font>
      <sz val="11"/>
      <name val="Calibri"/>
      <family val="2"/>
      <scheme val="minor"/>
    </font>
    <font>
      <b/>
      <i/>
      <vertAlign val="subscript"/>
      <sz val="12"/>
      <name val="Times New Roman"/>
      <family val="1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color indexed="8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sz val="8"/>
      <color rgb="FF333333"/>
      <name val="Calibri"/>
      <family val="2"/>
      <scheme val="minor"/>
    </font>
    <font>
      <sz val="8"/>
      <color rgb="FF000000"/>
      <name val="Verdana"/>
      <family val="2"/>
    </font>
    <font>
      <i/>
      <sz val="8"/>
      <color indexed="8"/>
      <name val="Arial"/>
      <family val="2"/>
      <charset val="238"/>
    </font>
    <font>
      <sz val="8"/>
      <name val="Arial"/>
      <family val="2"/>
    </font>
    <font>
      <b/>
      <sz val="8"/>
      <color indexed="8"/>
      <name val="Arial"/>
      <family val="2"/>
    </font>
    <font>
      <sz val="9"/>
      <color rgb="FF333333"/>
      <name val="Calibri"/>
      <family val="2"/>
      <scheme val="minor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indexed="8"/>
      <name val="Arial"/>
      <family val="2"/>
    </font>
    <font>
      <sz val="8"/>
      <name val="Arial"/>
      <family val="2"/>
      <charset val="238"/>
    </font>
    <font>
      <sz val="8"/>
      <color rgb="FF000000"/>
      <name val="Verdana"/>
      <family val="2"/>
      <charset val="238"/>
    </font>
    <font>
      <b/>
      <sz val="10"/>
      <name val="Arial"/>
      <family val="2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scheme val="minor"/>
    </font>
    <font>
      <b/>
      <sz val="9"/>
      <color indexed="81"/>
      <name val="Segoe UI"/>
      <family val="2"/>
      <charset val="238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Arial"/>
      <family val="2"/>
      <charset val="238"/>
    </font>
    <font>
      <b/>
      <sz val="14"/>
      <color rgb="FF222222"/>
      <name val="Arial"/>
      <family val="2"/>
    </font>
    <font>
      <sz val="9"/>
      <name val="Times New Roman"/>
      <family val="1"/>
    </font>
    <font>
      <b/>
      <sz val="14"/>
      <color theme="1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i/>
      <sz val="10"/>
      <name val="Times New Roman"/>
      <family val="1"/>
    </font>
    <font>
      <b/>
      <sz val="11"/>
      <name val="Calibri"/>
      <family val="2"/>
      <charset val="238"/>
      <scheme val="minor"/>
    </font>
    <font>
      <sz val="12"/>
      <name val="Calibri"/>
      <family val="2"/>
      <scheme val="minor"/>
    </font>
    <font>
      <b/>
      <vertAlign val="subscript"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rgb="FFFFCC6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999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51" fillId="0" borderId="0"/>
  </cellStyleXfs>
  <cellXfs count="46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/>
    </xf>
    <xf numFmtId="0" fontId="0" fillId="0" borderId="12" xfId="0" applyFill="1" applyBorder="1"/>
    <xf numFmtId="0" fontId="8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/>
    <xf numFmtId="0" fontId="4" fillId="0" borderId="11" xfId="0" applyFont="1" applyFill="1" applyBorder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0" fillId="0" borderId="0" xfId="0" applyFill="1"/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11" fillId="0" borderId="0" xfId="0" applyFont="1"/>
    <xf numFmtId="0" fontId="13" fillId="0" borderId="0" xfId="0" applyFont="1"/>
    <xf numFmtId="4" fontId="0" fillId="0" borderId="0" xfId="0" applyNumberFormat="1"/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/>
    </xf>
    <xf numFmtId="3" fontId="21" fillId="0" borderId="1" xfId="0" applyNumberFormat="1" applyFont="1" applyFill="1" applyBorder="1" applyAlignment="1">
      <alignment horizontal="center"/>
    </xf>
    <xf numFmtId="3" fontId="21" fillId="6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vertical="center" wrapText="1"/>
    </xf>
    <xf numFmtId="4" fontId="21" fillId="6" borderId="1" xfId="0" applyNumberFormat="1" applyFont="1" applyFill="1" applyBorder="1" applyAlignment="1">
      <alignment wrapText="1"/>
    </xf>
    <xf numFmtId="4" fontId="21" fillId="6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4" fontId="7" fillId="0" borderId="1" xfId="0" applyNumberFormat="1" applyFont="1" applyBorder="1" applyAlignment="1">
      <alignment horizontal="center" wrapText="1"/>
    </xf>
    <xf numFmtId="4" fontId="7" fillId="7" borderId="1" xfId="0" applyNumberFormat="1" applyFont="1" applyFill="1" applyBorder="1" applyAlignment="1">
      <alignment horizontal="center" wrapText="1"/>
    </xf>
    <xf numFmtId="4" fontId="9" fillId="0" borderId="1" xfId="0" applyNumberFormat="1" applyFont="1" applyBorder="1" applyAlignment="1">
      <alignment horizontal="center"/>
    </xf>
    <xf numFmtId="4" fontId="9" fillId="7" borderId="1" xfId="0" applyNumberFormat="1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4" fontId="21" fillId="6" borderId="1" xfId="0" applyNumberFormat="1" applyFont="1" applyFill="1" applyBorder="1" applyAlignment="1">
      <alignment horizontal="center" wrapText="1"/>
    </xf>
    <xf numFmtId="4" fontId="21" fillId="6" borderId="1" xfId="0" applyNumberFormat="1" applyFont="1" applyFill="1" applyBorder="1" applyAlignment="1">
      <alignment horizontal="center"/>
    </xf>
    <xf numFmtId="0" fontId="24" fillId="4" borderId="19" xfId="1" applyFont="1" applyFill="1" applyBorder="1" applyAlignment="1">
      <alignment horizontal="center" vertical="center" wrapText="1"/>
    </xf>
    <xf numFmtId="0" fontId="25" fillId="4" borderId="19" xfId="1" applyFont="1" applyFill="1" applyBorder="1" applyAlignment="1">
      <alignment horizontal="center" vertical="center"/>
    </xf>
    <xf numFmtId="0" fontId="26" fillId="8" borderId="19" xfId="1" applyFont="1" applyFill="1" applyBorder="1" applyAlignment="1">
      <alignment horizontal="center" vertical="center" wrapText="1"/>
    </xf>
    <xf numFmtId="0" fontId="26" fillId="0" borderId="19" xfId="1" applyFont="1" applyFill="1" applyBorder="1" applyAlignment="1">
      <alignment horizontal="center" vertical="center" wrapText="1"/>
    </xf>
    <xf numFmtId="164" fontId="31" fillId="0" borderId="19" xfId="1" applyNumberFormat="1" applyFont="1" applyBorder="1"/>
    <xf numFmtId="164" fontId="29" fillId="9" borderId="19" xfId="0" applyNumberFormat="1" applyFont="1" applyFill="1" applyBorder="1" applyAlignment="1">
      <alignment horizontal="right" vertical="center" wrapText="1"/>
    </xf>
    <xf numFmtId="4" fontId="29" fillId="9" borderId="19" xfId="0" applyNumberFormat="1" applyFont="1" applyFill="1" applyBorder="1" applyAlignment="1">
      <alignment horizontal="right" vertical="center" wrapText="1"/>
    </xf>
    <xf numFmtId="0" fontId="26" fillId="0" borderId="18" xfId="1" applyFont="1" applyFill="1" applyBorder="1" applyAlignment="1">
      <alignment horizontal="center" vertical="center" wrapText="1"/>
    </xf>
    <xf numFmtId="164" fontId="29" fillId="9" borderId="21" xfId="0" applyNumberFormat="1" applyFont="1" applyFill="1" applyBorder="1" applyAlignment="1">
      <alignment horizontal="right" vertical="center" wrapText="1"/>
    </xf>
    <xf numFmtId="4" fontId="28" fillId="0" borderId="19" xfId="0" applyNumberFormat="1" applyFont="1" applyFill="1" applyBorder="1" applyAlignment="1">
      <alignment horizontal="right" vertical="center" indent="1"/>
    </xf>
    <xf numFmtId="164" fontId="29" fillId="9" borderId="18" xfId="0" applyNumberFormat="1" applyFont="1" applyFill="1" applyBorder="1" applyAlignment="1">
      <alignment horizontal="right" vertical="center" wrapText="1"/>
    </xf>
    <xf numFmtId="4" fontId="29" fillId="0" borderId="18" xfId="0" applyNumberFormat="1" applyFont="1" applyFill="1" applyBorder="1" applyAlignment="1">
      <alignment horizontal="right" vertical="center" wrapText="1"/>
    </xf>
    <xf numFmtId="0" fontId="26" fillId="0" borderId="19" xfId="1" applyFont="1" applyBorder="1" applyAlignment="1">
      <alignment horizontal="center" vertical="center" wrapText="1"/>
    </xf>
    <xf numFmtId="4" fontId="28" fillId="0" borderId="19" xfId="0" applyNumberFormat="1" applyFont="1" applyBorder="1"/>
    <xf numFmtId="3" fontId="26" fillId="0" borderId="16" xfId="1" applyNumberFormat="1" applyFont="1" applyBorder="1" applyAlignment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4" fontId="31" fillId="8" borderId="19" xfId="1" applyNumberFormat="1" applyFont="1" applyFill="1" applyBorder="1"/>
    <xf numFmtId="4" fontId="29" fillId="8" borderId="19" xfId="0" applyNumberFormat="1" applyFont="1" applyFill="1" applyBorder="1" applyAlignment="1">
      <alignment horizontal="right" vertical="center" wrapText="1"/>
    </xf>
    <xf numFmtId="4" fontId="31" fillId="0" borderId="19" xfId="1" applyNumberFormat="1" applyFont="1" applyBorder="1"/>
    <xf numFmtId="3" fontId="31" fillId="0" borderId="19" xfId="1" applyNumberFormat="1" applyFont="1" applyBorder="1" applyAlignment="1">
      <alignment horizontal="center" vertical="center"/>
    </xf>
    <xf numFmtId="3" fontId="31" fillId="8" borderId="19" xfId="1" applyNumberFormat="1" applyFont="1" applyFill="1" applyBorder="1" applyAlignment="1">
      <alignment horizontal="center"/>
    </xf>
    <xf numFmtId="4" fontId="36" fillId="8" borderId="19" xfId="0" applyNumberFormat="1" applyFont="1" applyFill="1" applyBorder="1"/>
    <xf numFmtId="4" fontId="37" fillId="8" borderId="19" xfId="1" applyNumberFormat="1" applyFont="1" applyFill="1" applyBorder="1"/>
    <xf numFmtId="4" fontId="19" fillId="0" borderId="19" xfId="1" applyNumberFormat="1" applyBorder="1"/>
    <xf numFmtId="3" fontId="26" fillId="0" borderId="16" xfId="1" applyNumberFormat="1" applyFont="1" applyFill="1" applyBorder="1" applyAlignment="1">
      <alignment horizontal="center" vertical="center" wrapText="1"/>
    </xf>
    <xf numFmtId="4" fontId="31" fillId="0" borderId="19" xfId="1" applyNumberFormat="1" applyFont="1" applyFill="1" applyBorder="1"/>
    <xf numFmtId="4" fontId="29" fillId="9" borderId="19" xfId="0" applyNumberFormat="1" applyFont="1" applyFill="1" applyBorder="1" applyAlignment="1">
      <alignment horizontal="center" vertical="center" wrapText="1"/>
    </xf>
    <xf numFmtId="4" fontId="19" fillId="0" borderId="19" xfId="1" applyNumberFormat="1" applyBorder="1" applyAlignment="1">
      <alignment horizontal="center"/>
    </xf>
    <xf numFmtId="4" fontId="29" fillId="0" borderId="21" xfId="0" applyNumberFormat="1" applyFont="1" applyBorder="1" applyAlignment="1">
      <alignment horizontal="center" vertical="center"/>
    </xf>
    <xf numFmtId="4" fontId="29" fillId="9" borderId="21" xfId="0" applyNumberFormat="1" applyFont="1" applyFill="1" applyBorder="1" applyAlignment="1">
      <alignment horizontal="center" vertical="center" wrapText="1"/>
    </xf>
    <xf numFmtId="4" fontId="31" fillId="0" borderId="21" xfId="1" applyNumberFormat="1" applyFont="1" applyBorder="1" applyAlignment="1">
      <alignment horizontal="center" vertical="center"/>
    </xf>
    <xf numFmtId="4" fontId="19" fillId="0" borderId="21" xfId="1" applyNumberFormat="1" applyBorder="1" applyAlignment="1">
      <alignment horizontal="center" vertical="center"/>
    </xf>
    <xf numFmtId="4" fontId="19" fillId="0" borderId="19" xfId="1" applyNumberFormat="1" applyBorder="1" applyAlignment="1">
      <alignment horizontal="center" vertical="center"/>
    </xf>
    <xf numFmtId="4" fontId="31" fillId="8" borderId="19" xfId="1" applyNumberFormat="1" applyFont="1" applyFill="1" applyBorder="1" applyAlignment="1">
      <alignment vertical="center"/>
    </xf>
    <xf numFmtId="0" fontId="39" fillId="8" borderId="19" xfId="1" applyFont="1" applyFill="1" applyBorder="1" applyAlignment="1">
      <alignment horizontal="center" wrapText="1"/>
    </xf>
    <xf numFmtId="4" fontId="19" fillId="8" borderId="19" xfId="1" applyNumberFormat="1" applyFill="1" applyBorder="1"/>
    <xf numFmtId="4" fontId="31" fillId="0" borderId="19" xfId="1" applyNumberFormat="1" applyFont="1" applyBorder="1" applyAlignment="1">
      <alignment vertical="center"/>
    </xf>
    <xf numFmtId="0" fontId="34" fillId="0" borderId="19" xfId="1" applyFont="1" applyBorder="1" applyAlignment="1">
      <alignment horizontal="center" vertical="center" wrapText="1"/>
    </xf>
    <xf numFmtId="4" fontId="41" fillId="0" borderId="19" xfId="0" applyNumberFormat="1" applyFont="1" applyFill="1" applyBorder="1"/>
    <xf numFmtId="4" fontId="31" fillId="8" borderId="19" xfId="1" applyNumberFormat="1" applyFont="1" applyFill="1" applyBorder="1" applyAlignment="1">
      <alignment horizontal="center" vertical="center"/>
    </xf>
    <xf numFmtId="3" fontId="26" fillId="8" borderId="19" xfId="1" applyNumberFormat="1" applyFont="1" applyFill="1" applyBorder="1" applyAlignment="1">
      <alignment horizontal="center" vertical="center" wrapText="1"/>
    </xf>
    <xf numFmtId="3" fontId="26" fillId="0" borderId="19" xfId="1" applyNumberFormat="1" applyFont="1" applyFill="1" applyBorder="1" applyAlignment="1">
      <alignment horizontal="center" vertical="center" wrapText="1"/>
    </xf>
    <xf numFmtId="4" fontId="26" fillId="0" borderId="19" xfId="1" applyNumberFormat="1" applyFont="1" applyFill="1" applyBorder="1" applyAlignment="1">
      <alignment horizontal="center" vertical="center" wrapText="1"/>
    </xf>
    <xf numFmtId="4" fontId="31" fillId="0" borderId="19" xfId="1" applyNumberFormat="1" applyFont="1" applyBorder="1" applyAlignment="1">
      <alignment horizontal="center" vertical="center"/>
    </xf>
    <xf numFmtId="4" fontId="19" fillId="0" borderId="19" xfId="1" applyNumberFormat="1" applyFont="1" applyFill="1" applyBorder="1"/>
    <xf numFmtId="4" fontId="19" fillId="4" borderId="19" xfId="1" applyNumberFormat="1" applyFill="1" applyBorder="1"/>
    <xf numFmtId="0" fontId="26" fillId="4" borderId="19" xfId="1" applyFont="1" applyFill="1" applyBorder="1" applyAlignment="1">
      <alignment horizontal="center" vertical="center" wrapText="1"/>
    </xf>
    <xf numFmtId="4" fontId="31" fillId="4" borderId="19" xfId="1" applyNumberFormat="1" applyFont="1" applyFill="1" applyBorder="1" applyAlignment="1">
      <alignment vertical="center"/>
    </xf>
    <xf numFmtId="4" fontId="31" fillId="4" borderId="19" xfId="1" applyNumberFormat="1" applyFont="1" applyFill="1" applyBorder="1"/>
    <xf numFmtId="164" fontId="19" fillId="4" borderId="19" xfId="1" applyNumberFormat="1" applyFill="1" applyBorder="1"/>
    <xf numFmtId="164" fontId="19" fillId="4" borderId="21" xfId="1" applyNumberFormat="1" applyFill="1" applyBorder="1"/>
    <xf numFmtId="4" fontId="28" fillId="4" borderId="19" xfId="0" applyNumberFormat="1" applyFont="1" applyFill="1" applyBorder="1" applyAlignment="1">
      <alignment horizontal="right" vertical="center" indent="1"/>
    </xf>
    <xf numFmtId="0" fontId="0" fillId="4" borderId="0" xfId="0" applyFill="1"/>
    <xf numFmtId="0" fontId="44" fillId="0" borderId="0" xfId="1" applyFont="1" applyFill="1" applyBorder="1" applyAlignment="1">
      <alignment horizontal="center" vertical="center" wrapText="1"/>
    </xf>
    <xf numFmtId="4" fontId="28" fillId="0" borderId="0" xfId="0" applyNumberFormat="1" applyFont="1" applyBorder="1"/>
    <xf numFmtId="4" fontId="33" fillId="0" borderId="0" xfId="0" applyNumberFormat="1" applyFont="1" applyBorder="1"/>
    <xf numFmtId="4" fontId="28" fillId="8" borderId="19" xfId="0" applyNumberFormat="1" applyFont="1" applyFill="1" applyBorder="1" applyAlignment="1">
      <alignment horizontal="right" vertical="center" indent="1"/>
    </xf>
    <xf numFmtId="164" fontId="29" fillId="8" borderId="19" xfId="0" applyNumberFormat="1" applyFont="1" applyFill="1" applyBorder="1" applyAlignment="1">
      <alignment horizontal="right" vertical="center" wrapText="1"/>
    </xf>
    <xf numFmtId="164" fontId="29" fillId="0" borderId="20" xfId="0" applyNumberFormat="1" applyFont="1" applyFill="1" applyBorder="1" applyAlignment="1">
      <alignment horizontal="right" vertical="center" wrapText="1"/>
    </xf>
    <xf numFmtId="4" fontId="45" fillId="0" borderId="19" xfId="1" applyNumberFormat="1" applyFont="1" applyFill="1" applyBorder="1" applyAlignment="1">
      <alignment horizontal="center" wrapText="1"/>
    </xf>
    <xf numFmtId="0" fontId="27" fillId="8" borderId="19" xfId="1" applyFont="1" applyFill="1" applyBorder="1" applyAlignment="1">
      <alignment horizontal="center" vertical="center" wrapText="1"/>
    </xf>
    <xf numFmtId="164" fontId="31" fillId="0" borderId="19" xfId="1" applyNumberFormat="1" applyFont="1" applyFill="1" applyBorder="1" applyAlignment="1">
      <alignment horizontal="center"/>
    </xf>
    <xf numFmtId="4" fontId="31" fillId="0" borderId="19" xfId="1" applyNumberFormat="1" applyFont="1" applyBorder="1" applyAlignment="1">
      <alignment horizontal="center"/>
    </xf>
    <xf numFmtId="4" fontId="31" fillId="0" borderId="19" xfId="1" applyNumberFormat="1" applyFont="1" applyFill="1" applyBorder="1" applyAlignment="1">
      <alignment horizontal="center"/>
    </xf>
    <xf numFmtId="0" fontId="22" fillId="10" borderId="0" xfId="0" applyFont="1" applyFill="1"/>
    <xf numFmtId="3" fontId="28" fillId="0" borderId="19" xfId="0" applyNumberFormat="1" applyFont="1" applyFill="1" applyBorder="1" applyAlignment="1">
      <alignment horizontal="right" vertical="center" indent="1"/>
    </xf>
    <xf numFmtId="3" fontId="28" fillId="0" borderId="19" xfId="0" applyNumberFormat="1" applyFont="1" applyFill="1" applyBorder="1"/>
    <xf numFmtId="4" fontId="46" fillId="0" borderId="19" xfId="0" applyNumberFormat="1" applyFont="1" applyFill="1" applyBorder="1"/>
    <xf numFmtId="0" fontId="24" fillId="11" borderId="19" xfId="1" applyFont="1" applyFill="1" applyBorder="1" applyAlignment="1">
      <alignment horizontal="center" vertical="center" wrapText="1"/>
    </xf>
    <xf numFmtId="0" fontId="25" fillId="11" borderId="19" xfId="1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/>
    </xf>
    <xf numFmtId="0" fontId="22" fillId="4" borderId="19" xfId="0" applyFont="1" applyFill="1" applyBorder="1" applyAlignment="1">
      <alignment horizontal="center"/>
    </xf>
    <xf numFmtId="4" fontId="29" fillId="9" borderId="18" xfId="0" applyNumberFormat="1" applyFont="1" applyFill="1" applyBorder="1" applyAlignment="1">
      <alignment horizontal="right" vertical="center" wrapText="1"/>
    </xf>
    <xf numFmtId="0" fontId="9" fillId="7" borderId="1" xfId="0" applyFont="1" applyFill="1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164" fontId="29" fillId="8" borderId="19" xfId="0" applyNumberFormat="1" applyFont="1" applyFill="1" applyBorder="1" applyAlignment="1">
      <alignment horizontal="center" vertical="center" wrapText="1"/>
    </xf>
    <xf numFmtId="164" fontId="29" fillId="9" borderId="19" xfId="0" applyNumberFormat="1" applyFont="1" applyFill="1" applyBorder="1" applyAlignment="1">
      <alignment horizontal="center" vertical="center" wrapText="1"/>
    </xf>
    <xf numFmtId="4" fontId="31" fillId="0" borderId="19" xfId="1" applyNumberFormat="1" applyFont="1" applyFill="1" applyBorder="1" applyAlignment="1">
      <alignment vertical="center"/>
    </xf>
    <xf numFmtId="4" fontId="19" fillId="0" borderId="19" xfId="1" applyNumberFormat="1" applyBorder="1" applyAlignment="1">
      <alignment vertical="center"/>
    </xf>
    <xf numFmtId="4" fontId="38" fillId="0" borderId="18" xfId="0" applyNumberFormat="1" applyFont="1" applyFill="1" applyBorder="1" applyAlignment="1">
      <alignment horizontal="right" vertical="center"/>
    </xf>
    <xf numFmtId="4" fontId="7" fillId="0" borderId="3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/>
    </xf>
    <xf numFmtId="0" fontId="22" fillId="4" borderId="19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5" fillId="11" borderId="21" xfId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/>
    </xf>
    <xf numFmtId="0" fontId="25" fillId="4" borderId="21" xfId="1" applyFont="1" applyFill="1" applyBorder="1" applyAlignment="1">
      <alignment horizontal="center" vertical="center"/>
    </xf>
    <xf numFmtId="4" fontId="0" fillId="7" borderId="1" xfId="0" applyNumberFormat="1" applyFill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7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0" fillId="0" borderId="2" xfId="0" applyFill="1" applyBorder="1"/>
    <xf numFmtId="0" fontId="0" fillId="2" borderId="2" xfId="0" applyFill="1" applyBorder="1"/>
    <xf numFmtId="4" fontId="19" fillId="4" borderId="19" xfId="1" applyNumberFormat="1" applyFill="1" applyBorder="1" applyAlignment="1">
      <alignment horizontal="center"/>
    </xf>
    <xf numFmtId="4" fontId="41" fillId="0" borderId="19" xfId="0" applyNumberFormat="1" applyFont="1" applyFill="1" applyBorder="1" applyAlignment="1">
      <alignment horizontal="center"/>
    </xf>
    <xf numFmtId="4" fontId="31" fillId="0" borderId="0" xfId="0" applyNumberFormat="1" applyFont="1" applyBorder="1" applyAlignment="1">
      <alignment horizontal="center"/>
    </xf>
    <xf numFmtId="0" fontId="0" fillId="4" borderId="19" xfId="0" applyFill="1" applyBorder="1" applyAlignment="1">
      <alignment horizontal="center"/>
    </xf>
    <xf numFmtId="1" fontId="48" fillId="0" borderId="1" xfId="0" applyNumberFormat="1" applyFont="1" applyFill="1" applyBorder="1" applyAlignment="1">
      <alignment horizontal="center" vertical="center" wrapText="1"/>
    </xf>
    <xf numFmtId="4" fontId="49" fillId="7" borderId="1" xfId="0" applyNumberFormat="1" applyFont="1" applyFill="1" applyBorder="1"/>
    <xf numFmtId="4" fontId="49" fillId="0" borderId="1" xfId="0" applyNumberFormat="1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164" fontId="29" fillId="0" borderId="20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4" fontId="49" fillId="0" borderId="1" xfId="0" applyNumberFormat="1" applyFont="1" applyFill="1" applyBorder="1" applyAlignment="1">
      <alignment horizontal="center"/>
    </xf>
    <xf numFmtId="165" fontId="0" fillId="0" borderId="0" xfId="0" applyNumberFormat="1"/>
    <xf numFmtId="4" fontId="0" fillId="0" borderId="1" xfId="0" applyNumberFormat="1" applyFill="1" applyBorder="1"/>
    <xf numFmtId="0" fontId="6" fillId="0" borderId="3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/>
    </xf>
    <xf numFmtId="4" fontId="0" fillId="0" borderId="0" xfId="0" applyNumberFormat="1" applyFill="1"/>
    <xf numFmtId="0" fontId="8" fillId="0" borderId="3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vertical="center" wrapText="1"/>
    </xf>
    <xf numFmtId="4" fontId="18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vertical="center" wrapText="1"/>
    </xf>
    <xf numFmtId="0" fontId="9" fillId="7" borderId="4" xfId="0" applyFont="1" applyFill="1" applyBorder="1" applyAlignment="1">
      <alignment horizontal="center" vertical="center" wrapText="1"/>
    </xf>
    <xf numFmtId="4" fontId="21" fillId="7" borderId="4" xfId="0" applyNumberFormat="1" applyFont="1" applyFill="1" applyBorder="1" applyAlignment="1">
      <alignment horizontal="center" vertical="center" wrapText="1"/>
    </xf>
    <xf numFmtId="4" fontId="0" fillId="7" borderId="1" xfId="0" applyNumberFormat="1" applyFill="1" applyBorder="1"/>
    <xf numFmtId="0" fontId="9" fillId="7" borderId="4" xfId="0" applyFont="1" applyFill="1" applyBorder="1" applyAlignment="1">
      <alignment vertical="center" wrapText="1"/>
    </xf>
    <xf numFmtId="0" fontId="0" fillId="4" borderId="19" xfId="0" applyFill="1" applyBorder="1" applyAlignment="1">
      <alignment horizontal="center"/>
    </xf>
    <xf numFmtId="0" fontId="0" fillId="7" borderId="1" xfId="0" applyFont="1" applyFill="1" applyBorder="1"/>
    <xf numFmtId="165" fontId="0" fillId="0" borderId="1" xfId="0" applyNumberFormat="1" applyFont="1" applyFill="1" applyBorder="1" applyAlignment="1">
      <alignment wrapText="1"/>
    </xf>
    <xf numFmtId="165" fontId="0" fillId="0" borderId="1" xfId="0" applyNumberFormat="1" applyFont="1" applyFill="1" applyBorder="1" applyAlignment="1">
      <alignment horizontal="center" wrapText="1"/>
    </xf>
    <xf numFmtId="165" fontId="0" fillId="0" borderId="1" xfId="0" applyNumberFormat="1" applyFont="1" applyBorder="1" applyAlignment="1">
      <alignment horizontal="center" wrapText="1"/>
    </xf>
    <xf numFmtId="165" fontId="13" fillId="0" borderId="1" xfId="0" applyNumberFormat="1" applyFont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wrapText="1"/>
    </xf>
    <xf numFmtId="165" fontId="52" fillId="0" borderId="1" xfId="0" applyNumberFormat="1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0" fillId="0" borderId="6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0" fillId="4" borderId="19" xfId="0" applyFill="1" applyBorder="1" applyAlignment="1">
      <alignment horizontal="center"/>
    </xf>
    <xf numFmtId="4" fontId="7" fillId="0" borderId="1" xfId="0" applyNumberFormat="1" applyFont="1" applyFill="1" applyBorder="1"/>
    <xf numFmtId="0" fontId="7" fillId="7" borderId="1" xfId="0" applyFont="1" applyFill="1" applyBorder="1"/>
    <xf numFmtId="165" fontId="7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/>
    <xf numFmtId="0" fontId="0" fillId="7" borderId="1" xfId="0" applyFill="1" applyBorder="1" applyAlignment="1"/>
    <xf numFmtId="1" fontId="6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3" fontId="54" fillId="0" borderId="1" xfId="0" applyNumberFormat="1" applyFon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0" fillId="4" borderId="19" xfId="0" applyFill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/>
    <xf numFmtId="3" fontId="55" fillId="0" borderId="1" xfId="0" applyNumberFormat="1" applyFont="1" applyBorder="1" applyAlignment="1">
      <alignment horizontal="center"/>
    </xf>
    <xf numFmtId="0" fontId="57" fillId="0" borderId="1" xfId="0" applyFont="1" applyFill="1" applyBorder="1" applyAlignment="1">
      <alignment horizontal="center" vertical="center" wrapText="1"/>
    </xf>
    <xf numFmtId="3" fontId="56" fillId="0" borderId="1" xfId="1" applyNumberFormat="1" applyFont="1" applyFill="1" applyBorder="1" applyAlignment="1">
      <alignment horizontal="center" vertical="center" wrapText="1"/>
    </xf>
    <xf numFmtId="3" fontId="56" fillId="0" borderId="1" xfId="1" applyNumberFormat="1" applyFont="1" applyBorder="1" applyAlignment="1">
      <alignment horizontal="center" vertical="center" wrapText="1"/>
    </xf>
    <xf numFmtId="3" fontId="58" fillId="0" borderId="1" xfId="0" applyNumberFormat="1" applyFont="1" applyBorder="1" applyAlignment="1">
      <alignment horizontal="center"/>
    </xf>
    <xf numFmtId="0" fontId="58" fillId="0" borderId="0" xfId="0" applyFont="1"/>
    <xf numFmtId="3" fontId="52" fillId="0" borderId="1" xfId="1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wrapText="1"/>
    </xf>
    <xf numFmtId="3" fontId="52" fillId="0" borderId="1" xfId="1" applyNumberFormat="1" applyFont="1" applyBorder="1" applyAlignment="1">
      <alignment horizontal="center" vertical="center" wrapText="1"/>
    </xf>
    <xf numFmtId="3" fontId="58" fillId="0" borderId="4" xfId="0" applyNumberFormat="1" applyFont="1" applyBorder="1" applyAlignment="1">
      <alignment horizontal="center" vertical="center" wrapText="1"/>
    </xf>
    <xf numFmtId="3" fontId="54" fillId="0" borderId="1" xfId="0" applyNumberFormat="1" applyFont="1" applyBorder="1" applyAlignment="1">
      <alignment horizontal="center"/>
    </xf>
    <xf numFmtId="3" fontId="58" fillId="0" borderId="1" xfId="0" applyNumberFormat="1" applyFont="1" applyBorder="1" applyAlignment="1">
      <alignment horizontal="center" wrapText="1"/>
    </xf>
    <xf numFmtId="0" fontId="22" fillId="11" borderId="17" xfId="0" applyFont="1" applyFill="1" applyBorder="1" applyAlignment="1">
      <alignment horizontal="center"/>
    </xf>
    <xf numFmtId="0" fontId="22" fillId="11" borderId="23" xfId="0" applyFont="1" applyFill="1" applyBorder="1" applyAlignment="1">
      <alignment horizontal="center"/>
    </xf>
    <xf numFmtId="3" fontId="29" fillId="0" borderId="19" xfId="0" applyNumberFormat="1" applyFont="1" applyFill="1" applyBorder="1" applyAlignment="1">
      <alignment horizontal="center" vertical="center" wrapText="1"/>
    </xf>
    <xf numFmtId="3" fontId="29" fillId="9" borderId="19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13" borderId="0" xfId="0" applyFill="1"/>
    <xf numFmtId="0" fontId="22" fillId="13" borderId="0" xfId="0" applyFont="1" applyFill="1"/>
    <xf numFmtId="0" fontId="22" fillId="4" borderId="0" xfId="0" applyFont="1" applyFill="1"/>
    <xf numFmtId="0" fontId="0" fillId="0" borderId="0" xfId="0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vertical="top" wrapText="1"/>
    </xf>
    <xf numFmtId="0" fontId="47" fillId="0" borderId="0" xfId="0" applyFont="1" applyFill="1" applyBorder="1" applyAlignment="1">
      <alignment horizontal="center" wrapText="1"/>
    </xf>
    <xf numFmtId="0" fontId="61" fillId="0" borderId="0" xfId="0" applyFont="1" applyFill="1" applyBorder="1" applyAlignment="1">
      <alignment horizontal="center" wrapText="1"/>
    </xf>
    <xf numFmtId="0" fontId="2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47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0" fillId="10" borderId="0" xfId="0" applyFill="1"/>
    <xf numFmtId="0" fontId="0" fillId="0" borderId="1" xfId="0" applyFont="1" applyFill="1" applyBorder="1" applyAlignment="1">
      <alignment wrapText="1"/>
    </xf>
    <xf numFmtId="0" fontId="59" fillId="14" borderId="1" xfId="0" applyFont="1" applyFill="1" applyBorder="1" applyAlignment="1">
      <alignment horizontal="center" vertical="top" wrapText="1"/>
    </xf>
    <xf numFmtId="49" fontId="59" fillId="14" borderId="1" xfId="0" applyNumberFormat="1" applyFont="1" applyFill="1" applyBorder="1" applyAlignment="1">
      <alignment horizontal="center" vertical="top" wrapText="1"/>
    </xf>
    <xf numFmtId="49" fontId="59" fillId="15" borderId="3" xfId="0" applyNumberFormat="1" applyFont="1" applyFill="1" applyBorder="1" applyAlignment="1">
      <alignment horizontal="center" vertical="top" wrapText="1"/>
    </xf>
    <xf numFmtId="49" fontId="59" fillId="0" borderId="3" xfId="0" applyNumberFormat="1" applyFont="1" applyBorder="1" applyAlignment="1">
      <alignment horizontal="center" vertical="top" wrapText="1"/>
    </xf>
    <xf numFmtId="2" fontId="63" fillId="0" borderId="4" xfId="0" applyNumberFormat="1" applyFont="1" applyFill="1" applyBorder="1" applyAlignment="1">
      <alignment horizontal="right" vertical="center" wrapText="1"/>
    </xf>
    <xf numFmtId="166" fontId="0" fillId="0" borderId="0" xfId="0" applyNumberFormat="1"/>
    <xf numFmtId="0" fontId="65" fillId="14" borderId="1" xfId="0" applyFont="1" applyFill="1" applyBorder="1" applyAlignment="1">
      <alignment wrapText="1"/>
    </xf>
    <xf numFmtId="0" fontId="60" fillId="14" borderId="1" xfId="0" applyFont="1" applyFill="1" applyBorder="1"/>
    <xf numFmtId="165" fontId="65" fillId="0" borderId="1" xfId="0" applyNumberFormat="1" applyFont="1" applyFill="1" applyBorder="1" applyAlignment="1">
      <alignment wrapText="1"/>
    </xf>
    <xf numFmtId="0" fontId="60" fillId="4" borderId="1" xfId="0" applyFont="1" applyFill="1" applyBorder="1" applyAlignment="1">
      <alignment wrapText="1"/>
    </xf>
    <xf numFmtId="0" fontId="59" fillId="14" borderId="1" xfId="0" applyFont="1" applyFill="1" applyBorder="1" applyAlignment="1">
      <alignment wrapText="1"/>
    </xf>
    <xf numFmtId="165" fontId="59" fillId="0" borderId="1" xfId="0" applyNumberFormat="1" applyFont="1" applyFill="1" applyBorder="1" applyAlignment="1">
      <alignment wrapText="1"/>
    </xf>
    <xf numFmtId="0" fontId="59" fillId="0" borderId="1" xfId="0" applyFont="1" applyFill="1" applyBorder="1" applyAlignment="1">
      <alignment horizontal="left" wrapText="1"/>
    </xf>
    <xf numFmtId="0" fontId="60" fillId="0" borderId="1" xfId="0" applyFont="1" applyBorder="1" applyAlignment="1">
      <alignment wrapText="1"/>
    </xf>
    <xf numFmtId="0" fontId="65" fillId="0" borderId="1" xfId="0" applyFont="1" applyFill="1" applyBorder="1" applyAlignment="1">
      <alignment wrapText="1"/>
    </xf>
    <xf numFmtId="0" fontId="59" fillId="0" borderId="1" xfId="0" applyFont="1" applyFill="1" applyBorder="1" applyAlignment="1">
      <alignment wrapText="1"/>
    </xf>
    <xf numFmtId="0" fontId="60" fillId="0" borderId="1" xfId="0" applyFont="1" applyFill="1" applyBorder="1" applyAlignment="1">
      <alignment wrapText="1"/>
    </xf>
    <xf numFmtId="165" fontId="0" fillId="0" borderId="0" xfId="0" quotePrefix="1" applyNumberFormat="1"/>
    <xf numFmtId="167" fontId="66" fillId="0" borderId="13" xfId="0" applyNumberFormat="1" applyFont="1" applyFill="1" applyBorder="1" applyAlignment="1">
      <alignment horizontal="right" vertical="top" wrapText="1"/>
    </xf>
    <xf numFmtId="0" fontId="61" fillId="14" borderId="1" xfId="0" applyFont="1" applyFill="1" applyBorder="1" applyAlignment="1">
      <alignment wrapText="1"/>
    </xf>
    <xf numFmtId="0" fontId="61" fillId="0" borderId="1" xfId="0" applyFont="1" applyFill="1" applyBorder="1" applyAlignment="1">
      <alignment wrapText="1"/>
    </xf>
    <xf numFmtId="4" fontId="61" fillId="0" borderId="1" xfId="0" applyNumberFormat="1" applyFont="1" applyFill="1" applyBorder="1" applyAlignment="1">
      <alignment wrapText="1"/>
    </xf>
    <xf numFmtId="165" fontId="61" fillId="0" borderId="1" xfId="0" applyNumberFormat="1" applyFont="1" applyFill="1" applyBorder="1" applyAlignment="1">
      <alignment wrapText="1"/>
    </xf>
    <xf numFmtId="3" fontId="61" fillId="0" borderId="1" xfId="0" applyNumberFormat="1" applyFont="1" applyBorder="1"/>
    <xf numFmtId="3" fontId="0" fillId="0" borderId="1" xfId="0" applyNumberFormat="1" applyBorder="1"/>
    <xf numFmtId="0" fontId="0" fillId="0" borderId="0" xfId="0" applyFill="1" applyAlignment="1"/>
    <xf numFmtId="0" fontId="0" fillId="0" borderId="0" xfId="0" applyFill="1" applyAlignment="1">
      <alignment wrapText="1"/>
    </xf>
    <xf numFmtId="0" fontId="47" fillId="14" borderId="1" xfId="0" applyFont="1" applyFill="1" applyBorder="1" applyAlignment="1">
      <alignment horizontal="center" wrapText="1"/>
    </xf>
    <xf numFmtId="0" fontId="47" fillId="14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47" fillId="4" borderId="1" xfId="0" applyFont="1" applyFill="1" applyBorder="1" applyAlignment="1">
      <alignment horizontal="center" wrapText="1"/>
    </xf>
    <xf numFmtId="4" fontId="21" fillId="0" borderId="4" xfId="0" applyNumberFormat="1" applyFont="1" applyFill="1" applyBorder="1" applyAlignment="1">
      <alignment horizontal="center" vertical="center" wrapText="1"/>
    </xf>
    <xf numFmtId="165" fontId="66" fillId="0" borderId="13" xfId="0" applyNumberFormat="1" applyFont="1" applyFill="1" applyBorder="1" applyAlignment="1">
      <alignment horizontal="right" vertical="top" wrapText="1"/>
    </xf>
    <xf numFmtId="165" fontId="65" fillId="0" borderId="1" xfId="0" applyNumberFormat="1" applyFont="1" applyFill="1" applyBorder="1" applyAlignment="1">
      <alignment horizontal="right" vertical="center"/>
    </xf>
    <xf numFmtId="165" fontId="65" fillId="0" borderId="1" xfId="0" applyNumberFormat="1" applyFont="1" applyFill="1" applyBorder="1" applyAlignment="1">
      <alignment horizontal="center" wrapText="1"/>
    </xf>
    <xf numFmtId="0" fontId="60" fillId="0" borderId="1" xfId="0" applyFont="1" applyFill="1" applyBorder="1"/>
    <xf numFmtId="0" fontId="64" fillId="0" borderId="0" xfId="0" applyFont="1" applyFill="1" applyBorder="1" applyAlignment="1">
      <alignment wrapText="1"/>
    </xf>
    <xf numFmtId="49" fontId="59" fillId="0" borderId="1" xfId="0" applyNumberFormat="1" applyFont="1" applyFill="1" applyBorder="1" applyAlignment="1">
      <alignment horizontal="center" vertical="top" wrapText="1"/>
    </xf>
    <xf numFmtId="0" fontId="59" fillId="0" borderId="2" xfId="0" applyFont="1" applyFill="1" applyBorder="1" applyAlignment="1">
      <alignment horizontal="center" vertical="top" wrapText="1"/>
    </xf>
    <xf numFmtId="0" fontId="59" fillId="0" borderId="1" xfId="0" applyFont="1" applyFill="1" applyBorder="1" applyAlignment="1">
      <alignment horizontal="center" vertical="top" wrapText="1"/>
    </xf>
    <xf numFmtId="49" fontId="59" fillId="0" borderId="3" xfId="0" applyNumberFormat="1" applyFont="1" applyFill="1" applyBorder="1" applyAlignment="1">
      <alignment horizontal="center" vertical="top" wrapText="1"/>
    </xf>
    <xf numFmtId="0" fontId="5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wrapText="1"/>
    </xf>
    <xf numFmtId="165" fontId="65" fillId="0" borderId="1" xfId="0" applyNumberFormat="1" applyFont="1" applyFill="1" applyBorder="1" applyAlignment="1">
      <alignment horizontal="right" vertical="center" wrapText="1"/>
    </xf>
    <xf numFmtId="3" fontId="65" fillId="0" borderId="1" xfId="0" applyNumberFormat="1" applyFont="1" applyFill="1" applyBorder="1"/>
    <xf numFmtId="3" fontId="65" fillId="0" borderId="1" xfId="0" applyNumberFormat="1" applyFont="1" applyFill="1" applyBorder="1" applyAlignment="1">
      <alignment horizontal="right" vertical="center"/>
    </xf>
    <xf numFmtId="165" fontId="65" fillId="0" borderId="1" xfId="0" applyNumberFormat="1" applyFont="1" applyFill="1" applyBorder="1"/>
    <xf numFmtId="4" fontId="65" fillId="0" borderId="1" xfId="0" applyNumberFormat="1" applyFont="1" applyFill="1" applyBorder="1" applyAlignment="1">
      <alignment wrapText="1"/>
    </xf>
    <xf numFmtId="165" fontId="69" fillId="0" borderId="1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15" fillId="0" borderId="0" xfId="0" applyFont="1" applyFill="1" applyBorder="1" applyAlignment="1">
      <alignment wrapText="1"/>
    </xf>
    <xf numFmtId="165" fontId="13" fillId="0" borderId="0" xfId="0" applyNumberFormat="1" applyFont="1" applyFill="1"/>
    <xf numFmtId="2" fontId="13" fillId="0" borderId="0" xfId="0" applyNumberFormat="1" applyFont="1" applyFill="1"/>
    <xf numFmtId="0" fontId="13" fillId="0" borderId="0" xfId="0" applyFont="1" applyFill="1" applyBorder="1"/>
    <xf numFmtId="0" fontId="13" fillId="0" borderId="1" xfId="0" applyFont="1" applyFill="1" applyBorder="1"/>
    <xf numFmtId="0" fontId="70" fillId="0" borderId="1" xfId="0" applyFont="1" applyFill="1" applyBorder="1"/>
    <xf numFmtId="0" fontId="13" fillId="0" borderId="3" xfId="0" applyFont="1" applyFill="1" applyBorder="1"/>
    <xf numFmtId="0" fontId="22" fillId="0" borderId="0" xfId="0" applyFont="1" applyFill="1"/>
    <xf numFmtId="0" fontId="22" fillId="0" borderId="0" xfId="0" applyFont="1" applyFill="1" applyBorder="1" applyAlignment="1">
      <alignment wrapText="1"/>
    </xf>
    <xf numFmtId="0" fontId="0" fillId="4" borderId="19" xfId="0" applyFill="1" applyBorder="1" applyAlignment="1">
      <alignment horizontal="center"/>
    </xf>
    <xf numFmtId="165" fontId="21" fillId="0" borderId="1" xfId="0" applyNumberFormat="1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164" fontId="31" fillId="4" borderId="21" xfId="1" applyNumberFormat="1" applyFont="1" applyFill="1" applyBorder="1"/>
    <xf numFmtId="164" fontId="31" fillId="4" borderId="19" xfId="1" applyNumberFormat="1" applyFont="1" applyFill="1" applyBorder="1"/>
    <xf numFmtId="0" fontId="0" fillId="4" borderId="19" xfId="0" applyFill="1" applyBorder="1" applyAlignment="1">
      <alignment horizontal="center"/>
    </xf>
    <xf numFmtId="0" fontId="71" fillId="0" borderId="0" xfId="0" applyFont="1" applyBorder="1"/>
    <xf numFmtId="0" fontId="71" fillId="0" borderId="0" xfId="0" applyFont="1"/>
    <xf numFmtId="0" fontId="62" fillId="16" borderId="0" xfId="0" applyFont="1" applyFill="1" applyAlignment="1">
      <alignment horizontal="center"/>
    </xf>
    <xf numFmtId="49" fontId="59" fillId="16" borderId="1" xfId="0" applyNumberFormat="1" applyFont="1" applyFill="1" applyBorder="1" applyAlignment="1">
      <alignment horizontal="center" vertical="top" wrapText="1"/>
    </xf>
    <xf numFmtId="49" fontId="59" fillId="16" borderId="3" xfId="0" applyNumberFormat="1" applyFont="1" applyFill="1" applyBorder="1" applyAlignment="1">
      <alignment horizontal="center" vertical="top" wrapText="1"/>
    </xf>
    <xf numFmtId="0" fontId="59" fillId="16" borderId="2" xfId="0" applyFont="1" applyFill="1" applyBorder="1" applyAlignment="1">
      <alignment horizontal="center" vertical="top" wrapText="1"/>
    </xf>
    <xf numFmtId="0" fontId="59" fillId="16" borderId="1" xfId="0" applyFont="1" applyFill="1" applyBorder="1" applyAlignment="1">
      <alignment horizontal="center" vertical="top" wrapText="1"/>
    </xf>
    <xf numFmtId="0" fontId="0" fillId="4" borderId="19" xfId="0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9" fillId="0" borderId="9" xfId="0" applyFont="1" applyFill="1" applyBorder="1" applyAlignment="1">
      <alignment horizontal="center" vertical="top" wrapText="1"/>
    </xf>
    <xf numFmtId="0" fontId="13" fillId="0" borderId="9" xfId="0" applyFont="1" applyFill="1" applyBorder="1"/>
    <xf numFmtId="0" fontId="0" fillId="4" borderId="20" xfId="0" applyFill="1" applyBorder="1"/>
    <xf numFmtId="0" fontId="22" fillId="4" borderId="2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/>
    </xf>
    <xf numFmtId="0" fontId="12" fillId="0" borderId="5" xfId="0" applyFont="1" applyBorder="1" applyAlignment="1"/>
    <xf numFmtId="0" fontId="15" fillId="0" borderId="5" xfId="0" applyFont="1" applyBorder="1" applyAlignment="1"/>
    <xf numFmtId="0" fontId="13" fillId="0" borderId="5" xfId="0" applyFont="1" applyBorder="1" applyAlignment="1"/>
    <xf numFmtId="0" fontId="12" fillId="0" borderId="0" xfId="0" applyFont="1" applyAlignment="1">
      <alignment vertical="center" wrapText="1"/>
    </xf>
    <xf numFmtId="0" fontId="71" fillId="0" borderId="0" xfId="0" applyFont="1" applyAlignment="1">
      <alignment wrapText="1"/>
    </xf>
    <xf numFmtId="0" fontId="12" fillId="4" borderId="0" xfId="0" applyFont="1" applyFill="1" applyAlignment="1">
      <alignment horizontal="center" vertical="center"/>
    </xf>
    <xf numFmtId="0" fontId="13" fillId="4" borderId="0" xfId="0" applyFont="1" applyFill="1" applyAlignment="1"/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wrapText="1"/>
    </xf>
    <xf numFmtId="0" fontId="3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8" fillId="14" borderId="0" xfId="0" applyFont="1" applyFill="1" applyAlignment="1">
      <alignment wrapText="1"/>
    </xf>
    <xf numFmtId="0" fontId="67" fillId="14" borderId="0" xfId="0" applyFont="1" applyFill="1" applyAlignment="1">
      <alignment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left" vertical="center" wrapText="1"/>
    </xf>
    <xf numFmtId="0" fontId="13" fillId="4" borderId="0" xfId="0" applyFont="1" applyFill="1" applyAlignment="1">
      <alignment horizontal="left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wrapText="1"/>
    </xf>
    <xf numFmtId="0" fontId="0" fillId="2" borderId="3" xfId="0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/>
    <xf numFmtId="0" fontId="23" fillId="0" borderId="16" xfId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 applyAlignment="1">
      <alignment horizontal="center"/>
    </xf>
    <xf numFmtId="0" fontId="47" fillId="11" borderId="20" xfId="1" applyFont="1" applyFill="1" applyBorder="1" applyAlignment="1">
      <alignment horizontal="center"/>
    </xf>
    <xf numFmtId="0" fontId="22" fillId="11" borderId="21" xfId="0" applyFont="1" applyFill="1" applyBorder="1" applyAlignment="1">
      <alignment horizontal="center"/>
    </xf>
    <xf numFmtId="0" fontId="47" fillId="11" borderId="19" xfId="1" applyFont="1" applyFill="1" applyBorder="1" applyAlignment="1">
      <alignment horizontal="center"/>
    </xf>
    <xf numFmtId="0" fontId="22" fillId="11" borderId="19" xfId="0" applyFont="1" applyFill="1" applyBorder="1" applyAlignment="1">
      <alignment horizontal="center"/>
    </xf>
    <xf numFmtId="0" fontId="22" fillId="11" borderId="16" xfId="0" applyFont="1" applyFill="1" applyBorder="1" applyAlignment="1">
      <alignment horizontal="center"/>
    </xf>
    <xf numFmtId="0" fontId="47" fillId="11" borderId="22" xfId="1" applyFont="1" applyFill="1" applyBorder="1" applyAlignment="1">
      <alignment horizontal="center"/>
    </xf>
    <xf numFmtId="2" fontId="22" fillId="0" borderId="0" xfId="0" applyNumberFormat="1" applyFont="1" applyAlignment="1">
      <alignment wrapText="1"/>
    </xf>
    <xf numFmtId="0" fontId="22" fillId="0" borderId="0" xfId="0" applyFont="1" applyAlignment="1">
      <alignment wrapText="1"/>
    </xf>
    <xf numFmtId="0" fontId="22" fillId="0" borderId="0" xfId="0" applyFont="1" applyAlignment="1"/>
    <xf numFmtId="0" fontId="23" fillId="0" borderId="16" xfId="1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19" fillId="4" borderId="20" xfId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47" fillId="4" borderId="19" xfId="1" applyFont="1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19" fillId="4" borderId="19" xfId="1" applyFill="1" applyBorder="1" applyAlignment="1"/>
    <xf numFmtId="0" fontId="0" fillId="0" borderId="19" xfId="0" applyBorder="1" applyAlignment="1"/>
    <xf numFmtId="0" fontId="47" fillId="4" borderId="20" xfId="1" applyFont="1" applyFill="1" applyBorder="1" applyAlignment="1">
      <alignment horizontal="center"/>
    </xf>
    <xf numFmtId="0" fontId="22" fillId="0" borderId="21" xfId="0" applyFont="1" applyBorder="1" applyAlignment="1">
      <alignment horizontal="center"/>
    </xf>
    <xf numFmtId="0" fontId="22" fillId="4" borderId="19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" fontId="73" fillId="0" borderId="4" xfId="0" applyNumberFormat="1" applyFont="1" applyFill="1" applyBorder="1" applyAlignment="1">
      <alignment horizontal="center" vertical="center" wrapText="1"/>
    </xf>
    <xf numFmtId="4" fontId="73" fillId="0" borderId="4" xfId="0" applyNumberFormat="1" applyFont="1" applyBorder="1" applyAlignment="1">
      <alignment horizontal="center" vertical="center" wrapText="1"/>
    </xf>
    <xf numFmtId="4" fontId="73" fillId="0" borderId="1" xfId="0" applyNumberFormat="1" applyFont="1" applyFill="1" applyBorder="1" applyAlignment="1">
      <alignment horizontal="center" vertical="center" wrapText="1"/>
    </xf>
    <xf numFmtId="4" fontId="73" fillId="0" borderId="1" xfId="0" applyNumberFormat="1" applyFont="1" applyFill="1" applyBorder="1" applyAlignment="1">
      <alignment horizontal="center" wrapText="1"/>
    </xf>
    <xf numFmtId="4" fontId="73" fillId="0" borderId="1" xfId="0" applyNumberFormat="1" applyFont="1" applyBorder="1" applyAlignment="1">
      <alignment horizontal="center" wrapText="1"/>
    </xf>
    <xf numFmtId="4" fontId="73" fillId="0" borderId="1" xfId="0" applyNumberFormat="1" applyFont="1" applyBorder="1" applyAlignment="1">
      <alignment horizontal="center" vertical="center" wrapText="1"/>
    </xf>
    <xf numFmtId="2" fontId="71" fillId="0" borderId="1" xfId="0" applyNumberFormat="1" applyFont="1" applyFill="1" applyBorder="1" applyAlignment="1">
      <alignment horizontal="center"/>
    </xf>
    <xf numFmtId="2" fontId="73" fillId="0" borderId="1" xfId="0" applyNumberFormat="1" applyFont="1" applyBorder="1" applyAlignment="1">
      <alignment horizontal="center"/>
    </xf>
    <xf numFmtId="2" fontId="71" fillId="0" borderId="1" xfId="0" applyNumberFormat="1" applyFont="1" applyBorder="1" applyAlignment="1">
      <alignment horizontal="center"/>
    </xf>
    <xf numFmtId="4" fontId="71" fillId="0" borderId="1" xfId="0" applyNumberFormat="1" applyFont="1" applyFill="1" applyBorder="1" applyAlignment="1">
      <alignment horizontal="center"/>
    </xf>
    <xf numFmtId="4" fontId="71" fillId="0" borderId="1" xfId="0" applyNumberFormat="1" applyFont="1" applyBorder="1" applyAlignment="1">
      <alignment horizontal="center"/>
    </xf>
    <xf numFmtId="4" fontId="73" fillId="0" borderId="1" xfId="0" applyNumberFormat="1" applyFont="1" applyBorder="1" applyAlignment="1">
      <alignment horizontal="center"/>
    </xf>
    <xf numFmtId="4" fontId="73" fillId="0" borderId="1" xfId="0" applyNumberFormat="1" applyFont="1" applyFill="1" applyBorder="1" applyAlignment="1">
      <alignment horizontal="center"/>
    </xf>
    <xf numFmtId="4" fontId="73" fillId="3" borderId="4" xfId="0" applyNumberFormat="1" applyFont="1" applyFill="1" applyBorder="1" applyAlignment="1">
      <alignment horizontal="center" vertical="center" wrapText="1"/>
    </xf>
    <xf numFmtId="2" fontId="73" fillId="0" borderId="4" xfId="0" applyNumberFormat="1" applyFont="1" applyBorder="1" applyAlignment="1">
      <alignment horizontal="center" vertical="center" wrapText="1"/>
    </xf>
    <xf numFmtId="2" fontId="73" fillId="0" borderId="1" xfId="0" applyNumberFormat="1" applyFont="1" applyBorder="1" applyAlignment="1">
      <alignment horizontal="center" wrapText="1"/>
    </xf>
    <xf numFmtId="4" fontId="71" fillId="0" borderId="1" xfId="0" applyNumberFormat="1" applyFont="1" applyFill="1" applyBorder="1" applyAlignment="1">
      <alignment horizontal="center" wrapText="1"/>
    </xf>
    <xf numFmtId="4" fontId="71" fillId="7" borderId="1" xfId="0" applyNumberFormat="1" applyFont="1" applyFill="1" applyBorder="1" applyAlignment="1">
      <alignment horizontal="center" wrapText="1"/>
    </xf>
    <xf numFmtId="4" fontId="74" fillId="0" borderId="1" xfId="0" applyNumberFormat="1" applyFont="1" applyBorder="1" applyAlignment="1">
      <alignment horizontal="center" wrapText="1"/>
    </xf>
    <xf numFmtId="4" fontId="71" fillId="0" borderId="1" xfId="0" applyNumberFormat="1" applyFont="1" applyBorder="1" applyAlignment="1">
      <alignment horizontal="center" wrapText="1"/>
    </xf>
    <xf numFmtId="0" fontId="71" fillId="7" borderId="1" xfId="0" applyFont="1" applyFill="1" applyBorder="1"/>
    <xf numFmtId="0" fontId="73" fillId="0" borderId="1" xfId="0" applyFont="1" applyBorder="1" applyAlignment="1">
      <alignment horizontal="center"/>
    </xf>
    <xf numFmtId="2" fontId="74" fillId="0" borderId="1" xfId="0" applyNumberFormat="1" applyFont="1" applyFill="1" applyBorder="1" applyAlignment="1">
      <alignment horizontal="center"/>
    </xf>
    <xf numFmtId="0" fontId="74" fillId="0" borderId="1" xfId="0" applyFont="1" applyBorder="1" applyAlignment="1">
      <alignment horizontal="center"/>
    </xf>
    <xf numFmtId="0" fontId="71" fillId="12" borderId="1" xfId="0" applyFont="1" applyFill="1" applyBorder="1"/>
    <xf numFmtId="0" fontId="73" fillId="7" borderId="1" xfId="0" applyFont="1" applyFill="1" applyBorder="1"/>
    <xf numFmtId="2" fontId="73" fillId="7" borderId="1" xfId="0" applyNumberFormat="1" applyFont="1" applyFill="1" applyBorder="1" applyAlignment="1">
      <alignment horizontal="center"/>
    </xf>
    <xf numFmtId="4" fontId="71" fillId="7" borderId="1" xfId="0" applyNumberFormat="1" applyFont="1" applyFill="1" applyBorder="1" applyAlignment="1">
      <alignment horizontal="center"/>
    </xf>
    <xf numFmtId="0" fontId="71" fillId="0" borderId="1" xfId="0" applyFont="1" applyBorder="1" applyAlignment="1">
      <alignment horizontal="center"/>
    </xf>
    <xf numFmtId="0" fontId="71" fillId="0" borderId="1" xfId="0" applyFon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9999FF"/>
      <color rgb="FF0000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UMI%20O/LUMI/TRANSMITERE%20martie%202020/Spreadsheet-Agriculture%20%20Sector-Foaie%20de%20calcul_marti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vestock-Dry matter"/>
      <sheetName val="Gross energy intake"/>
      <sheetName val="3A Enteric fermentation"/>
      <sheetName val="3B Manure management-CH4"/>
      <sheetName val="3B,3D Manure manag. N2O direct"/>
      <sheetName val="3B Manure management-N2O indire"/>
      <sheetName val="Indirect emissions -Agriculture"/>
      <sheetName val="Coordination with N2O from Soil"/>
      <sheetName val="3C- Rice cultivation"/>
      <sheetName val="3D N fertilizers  and organic N"/>
      <sheetName val="3D Direct N2O emissions"/>
      <sheetName val="3D Indirect N2O emissions"/>
      <sheetName val="3F Fied burning"/>
      <sheetName val="3G-H CO2 from Liming and urea "/>
      <sheetName val="comparatie N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BM10">
            <v>5257168.37</v>
          </cell>
        </row>
        <row r="11">
          <cell r="BL11">
            <v>2062505</v>
          </cell>
          <cell r="BM11">
            <v>2126417.4</v>
          </cell>
        </row>
        <row r="12">
          <cell r="AF12">
            <v>28636</v>
          </cell>
          <cell r="BM12">
            <v>10263.5</v>
          </cell>
        </row>
        <row r="13">
          <cell r="AF13">
            <v>10143671</v>
          </cell>
          <cell r="BM13">
            <v>2116153.9</v>
          </cell>
        </row>
        <row r="14">
          <cell r="BM14">
            <v>2110520</v>
          </cell>
        </row>
        <row r="15">
          <cell r="BM15">
            <v>5633.68</v>
          </cell>
        </row>
        <row r="16">
          <cell r="AF16">
            <v>1870710</v>
          </cell>
          <cell r="BM16">
            <v>423500.24</v>
          </cell>
        </row>
        <row r="17">
          <cell r="AF17">
            <v>383722</v>
          </cell>
          <cell r="BM17">
            <v>161484</v>
          </cell>
        </row>
        <row r="18">
          <cell r="BM18">
            <v>250797</v>
          </cell>
        </row>
        <row r="19">
          <cell r="BM19">
            <v>68696.42</v>
          </cell>
        </row>
        <row r="20">
          <cell r="BM20">
            <v>104006.99</v>
          </cell>
        </row>
        <row r="21">
          <cell r="AF21">
            <v>18663939</v>
          </cell>
          <cell r="BM21">
            <v>2439842.0699999998</v>
          </cell>
        </row>
        <row r="22">
          <cell r="AF22">
            <v>76309</v>
          </cell>
          <cell r="BM22">
            <v>15929.01</v>
          </cell>
        </row>
        <row r="23">
          <cell r="AF23">
            <v>43355</v>
          </cell>
          <cell r="BM23">
            <v>8251.48</v>
          </cell>
        </row>
        <row r="24">
          <cell r="BM24">
            <v>78984.7</v>
          </cell>
        </row>
        <row r="25">
          <cell r="AF25">
            <v>5486</v>
          </cell>
          <cell r="BM25">
            <v>2760</v>
          </cell>
        </row>
        <row r="26">
          <cell r="BM26">
            <v>133408.39000000001</v>
          </cell>
        </row>
        <row r="27">
          <cell r="BM27">
            <v>120246.9</v>
          </cell>
        </row>
        <row r="28">
          <cell r="BM28">
            <v>11391.35</v>
          </cell>
        </row>
        <row r="29">
          <cell r="BM29">
            <v>1770</v>
          </cell>
        </row>
        <row r="30">
          <cell r="BM30">
            <v>1822469.8</v>
          </cell>
        </row>
        <row r="31">
          <cell r="BM31">
            <v>1815002.49</v>
          </cell>
        </row>
        <row r="32">
          <cell r="AF32">
            <v>1610907</v>
          </cell>
          <cell r="BM32">
            <v>632679.02</v>
          </cell>
        </row>
        <row r="33">
          <cell r="AF33">
            <v>3062690</v>
          </cell>
          <cell r="BM33">
            <v>1006993.54</v>
          </cell>
        </row>
        <row r="34">
          <cell r="AF34">
            <v>3196</v>
          </cell>
          <cell r="BM34">
            <v>2080.23</v>
          </cell>
        </row>
        <row r="35">
          <cell r="BM35">
            <v>169422.39</v>
          </cell>
        </row>
        <row r="36">
          <cell r="BM36">
            <v>3410.63</v>
          </cell>
        </row>
        <row r="38">
          <cell r="AF38">
            <v>473</v>
          </cell>
          <cell r="BM38">
            <v>416.68</v>
          </cell>
        </row>
        <row r="39">
          <cell r="BM39">
            <v>1538.83</v>
          </cell>
        </row>
        <row r="40">
          <cell r="AF40">
            <v>119</v>
          </cell>
          <cell r="BM40">
            <v>84.84</v>
          </cell>
        </row>
        <row r="41">
          <cell r="AF41">
            <v>2763</v>
          </cell>
          <cell r="BM41">
            <v>1453.99</v>
          </cell>
        </row>
        <row r="42">
          <cell r="BM42">
            <v>538</v>
          </cell>
        </row>
        <row r="43">
          <cell r="AF43">
            <v>1259</v>
          </cell>
          <cell r="BM43">
            <v>915.65</v>
          </cell>
        </row>
        <row r="44">
          <cell r="AF44">
            <v>219</v>
          </cell>
          <cell r="BM44">
            <v>254.58</v>
          </cell>
        </row>
        <row r="45">
          <cell r="AF45">
            <v>2159</v>
          </cell>
          <cell r="BM45">
            <v>1780.55</v>
          </cell>
        </row>
        <row r="46">
          <cell r="BM46">
            <v>805.23</v>
          </cell>
        </row>
        <row r="47">
          <cell r="BM47">
            <v>0</v>
          </cell>
        </row>
        <row r="48">
          <cell r="AF48">
            <v>7526</v>
          </cell>
          <cell r="BM48">
            <v>2977.7</v>
          </cell>
        </row>
        <row r="50">
          <cell r="AF50">
            <v>3022758</v>
          </cell>
          <cell r="BM50">
            <v>169303.94</v>
          </cell>
        </row>
        <row r="51">
          <cell r="BM51">
            <v>27967.62</v>
          </cell>
        </row>
        <row r="52">
          <cell r="BM52">
            <v>141336.32000000001</v>
          </cell>
        </row>
        <row r="53">
          <cell r="AF53">
            <v>978266</v>
          </cell>
          <cell r="BM53">
            <v>25722.68</v>
          </cell>
        </row>
        <row r="55">
          <cell r="AF55">
            <v>284126</v>
          </cell>
          <cell r="BM55">
            <v>10051.33</v>
          </cell>
        </row>
        <row r="57">
          <cell r="AF57">
            <v>742899</v>
          </cell>
          <cell r="BM57">
            <v>40741.15</v>
          </cell>
        </row>
        <row r="58">
          <cell r="AF58">
            <v>137829</v>
          </cell>
          <cell r="BM58">
            <v>9027.65</v>
          </cell>
        </row>
        <row r="59">
          <cell r="AF59">
            <v>350159</v>
          </cell>
          <cell r="BM59">
            <v>30269.09</v>
          </cell>
        </row>
        <row r="60">
          <cell r="AF60">
            <v>57975</v>
          </cell>
          <cell r="BM60">
            <v>10195.27</v>
          </cell>
        </row>
        <row r="61">
          <cell r="AF61">
            <v>1065537</v>
          </cell>
          <cell r="BM61">
            <v>47330.18</v>
          </cell>
        </row>
        <row r="62">
          <cell r="AF62">
            <v>229662</v>
          </cell>
          <cell r="BM62">
            <v>17977.07</v>
          </cell>
        </row>
        <row r="63">
          <cell r="AF63">
            <v>15511</v>
          </cell>
          <cell r="BM63">
            <v>90</v>
          </cell>
        </row>
        <row r="64">
          <cell r="AF64">
            <v>232836</v>
          </cell>
          <cell r="BM64">
            <v>15821.6</v>
          </cell>
        </row>
        <row r="65">
          <cell r="AF65">
            <v>583875</v>
          </cell>
          <cell r="BM65">
            <v>22088.48</v>
          </cell>
        </row>
        <row r="66">
          <cell r="AF66">
            <v>349551</v>
          </cell>
          <cell r="BM66">
            <v>30785</v>
          </cell>
        </row>
        <row r="68">
          <cell r="BM68">
            <v>129914.22</v>
          </cell>
        </row>
        <row r="69">
          <cell r="BM69">
            <v>4461</v>
          </cell>
        </row>
        <row r="70">
          <cell r="BM70">
            <v>85361</v>
          </cell>
        </row>
        <row r="71">
          <cell r="BM71">
            <v>907249.84</v>
          </cell>
        </row>
        <row r="72">
          <cell r="BM72">
            <v>195853.51</v>
          </cell>
        </row>
        <row r="73">
          <cell r="AE73">
            <v>2122477.6999999997</v>
          </cell>
          <cell r="AF73">
            <v>2426900</v>
          </cell>
          <cell r="BM73">
            <v>137097.45699999999</v>
          </cell>
        </row>
        <row r="74">
          <cell r="BM74">
            <v>58756.053</v>
          </cell>
        </row>
        <row r="76">
          <cell r="BM76">
            <v>0</v>
          </cell>
        </row>
        <row r="77">
          <cell r="BM77">
            <v>47575.54</v>
          </cell>
        </row>
        <row r="78">
          <cell r="BM78">
            <v>1008.21</v>
          </cell>
        </row>
        <row r="79">
          <cell r="BM79">
            <v>147271.46</v>
          </cell>
        </row>
        <row r="80">
          <cell r="BM80">
            <v>711396.33</v>
          </cell>
        </row>
        <row r="81">
          <cell r="BM81">
            <v>408678.13</v>
          </cell>
        </row>
        <row r="82">
          <cell r="BM82">
            <v>111735.41</v>
          </cell>
        </row>
        <row r="83">
          <cell r="BM83">
            <v>165211.70000000001</v>
          </cell>
        </row>
        <row r="84">
          <cell r="BM84">
            <v>7040.44</v>
          </cell>
        </row>
        <row r="85">
          <cell r="BM85">
            <v>18730.650000000001</v>
          </cell>
        </row>
        <row r="86">
          <cell r="BM86">
            <v>190982.78999999992</v>
          </cell>
        </row>
        <row r="87">
          <cell r="AE87">
            <v>1514386.8</v>
          </cell>
          <cell r="AF87">
            <v>1700995.8</v>
          </cell>
          <cell r="BM87">
            <v>114589.67399999996</v>
          </cell>
        </row>
        <row r="88">
          <cell r="BM88">
            <v>76393.115999999965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99FF"/>
  </sheetPr>
  <dimension ref="A1:H78"/>
  <sheetViews>
    <sheetView topLeftCell="A67" zoomScale="86" zoomScaleNormal="86" workbookViewId="0">
      <selection activeCell="K15" sqref="K15"/>
    </sheetView>
  </sheetViews>
  <sheetFormatPr defaultRowHeight="15" x14ac:dyDescent="0.25"/>
  <cols>
    <col min="2" max="2" width="13.85546875" customWidth="1"/>
    <col min="3" max="3" width="15.5703125" customWidth="1"/>
    <col min="4" max="4" width="16" customWidth="1"/>
    <col min="5" max="6" width="14.28515625" customWidth="1"/>
    <col min="7" max="7" width="12.85546875" customWidth="1"/>
    <col min="8" max="8" width="13.28515625" customWidth="1"/>
  </cols>
  <sheetData>
    <row r="1" spans="1:8" ht="19.5" thickBot="1" x14ac:dyDescent="0.4">
      <c r="A1" s="344" t="s">
        <v>403</v>
      </c>
      <c r="B1" s="345"/>
      <c r="C1" s="345"/>
      <c r="D1" s="345"/>
      <c r="E1" s="345"/>
      <c r="F1" s="345"/>
      <c r="G1" s="345"/>
      <c r="H1" s="346"/>
    </row>
    <row r="2" spans="1:8" ht="63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16.5" thickBot="1" x14ac:dyDescent="0.3">
      <c r="A3" s="318">
        <v>1989</v>
      </c>
      <c r="B3" s="432">
        <v>799.92771246452753</v>
      </c>
      <c r="C3" s="433">
        <v>692.82171009326407</v>
      </c>
      <c r="D3" s="433">
        <v>78.663863262110382</v>
      </c>
      <c r="E3" s="433">
        <v>5.7198006628715738</v>
      </c>
      <c r="F3" s="433" t="s">
        <v>8</v>
      </c>
      <c r="G3" s="433" t="s">
        <v>9</v>
      </c>
      <c r="H3" s="433">
        <v>22.722338446281618</v>
      </c>
    </row>
    <row r="4" spans="1:8" ht="16.5" thickBot="1" x14ac:dyDescent="0.3">
      <c r="A4" s="318">
        <v>1990</v>
      </c>
      <c r="B4" s="432">
        <v>715.0439608810035</v>
      </c>
      <c r="C4" s="433">
        <v>614.12294173518478</v>
      </c>
      <c r="D4" s="433">
        <v>74.53308142579013</v>
      </c>
      <c r="E4" s="433">
        <v>4.7389071614486733</v>
      </c>
      <c r="F4" s="433" t="s">
        <v>8</v>
      </c>
      <c r="G4" s="433" t="s">
        <v>9</v>
      </c>
      <c r="H4" s="433">
        <v>21.64903055857998</v>
      </c>
    </row>
    <row r="5" spans="1:8" ht="16.5" thickBot="1" x14ac:dyDescent="0.3">
      <c r="A5" s="318">
        <v>1991</v>
      </c>
      <c r="B5" s="432">
        <v>618.2387517279999</v>
      </c>
      <c r="C5" s="433">
        <v>543.2566578278047</v>
      </c>
      <c r="D5" s="433">
        <v>51.953697491827015</v>
      </c>
      <c r="E5" s="433">
        <v>2.5143960685760391</v>
      </c>
      <c r="F5" s="433" t="s">
        <v>8</v>
      </c>
      <c r="G5" s="433" t="s">
        <v>9</v>
      </c>
      <c r="H5" s="433">
        <v>20.51400033979208</v>
      </c>
    </row>
    <row r="6" spans="1:8" ht="16.5" thickBot="1" x14ac:dyDescent="0.3">
      <c r="A6" s="318">
        <v>1992</v>
      </c>
      <c r="B6" s="432">
        <v>553.87323391150426</v>
      </c>
      <c r="C6" s="433">
        <v>468.35887448710758</v>
      </c>
      <c r="D6" s="433">
        <v>44.160646749355124</v>
      </c>
      <c r="E6" s="433">
        <v>2.0747796246883352</v>
      </c>
      <c r="F6" s="433" t="s">
        <v>8</v>
      </c>
      <c r="G6" s="433" t="s">
        <v>9</v>
      </c>
      <c r="H6" s="433">
        <v>39.278933050353373</v>
      </c>
    </row>
    <row r="7" spans="1:8" ht="16.5" thickBot="1" x14ac:dyDescent="0.3">
      <c r="A7" s="318">
        <v>1993</v>
      </c>
      <c r="B7" s="432">
        <v>535.88710312858586</v>
      </c>
      <c r="C7" s="433">
        <v>458.611938216981</v>
      </c>
      <c r="D7" s="433">
        <v>43.320009791929884</v>
      </c>
      <c r="E7" s="433">
        <v>1.6018744504917413</v>
      </c>
      <c r="F7" s="433" t="s">
        <v>8</v>
      </c>
      <c r="G7" s="433" t="s">
        <v>9</v>
      </c>
      <c r="H7" s="433">
        <v>32.353280669183327</v>
      </c>
    </row>
    <row r="8" spans="1:8" ht="16.5" thickBot="1" x14ac:dyDescent="0.3">
      <c r="A8" s="318">
        <v>1994</v>
      </c>
      <c r="B8" s="432">
        <v>516.51941044935938</v>
      </c>
      <c r="C8" s="433">
        <v>450.04567017168779</v>
      </c>
      <c r="D8" s="433">
        <v>38.273009836693802</v>
      </c>
      <c r="E8" s="433">
        <v>0.62692753737754958</v>
      </c>
      <c r="F8" s="433" t="s">
        <v>8</v>
      </c>
      <c r="G8" s="433" t="s">
        <v>9</v>
      </c>
      <c r="H8" s="433">
        <v>27.573802903600249</v>
      </c>
    </row>
    <row r="9" spans="1:8" ht="16.5" thickBot="1" x14ac:dyDescent="0.3">
      <c r="A9" s="318">
        <v>1995</v>
      </c>
      <c r="B9" s="432">
        <v>516.46940572963547</v>
      </c>
      <c r="C9" s="433">
        <v>450.79664338902546</v>
      </c>
      <c r="D9" s="433">
        <v>38.175005076509684</v>
      </c>
      <c r="E9" s="433">
        <v>0.88046734132761373</v>
      </c>
      <c r="F9" s="433" t="s">
        <v>8</v>
      </c>
      <c r="G9" s="433" t="s">
        <v>9</v>
      </c>
      <c r="H9" s="433">
        <v>26.617289922772688</v>
      </c>
    </row>
    <row r="10" spans="1:8" ht="16.5" thickBot="1" x14ac:dyDescent="0.3">
      <c r="A10" s="318">
        <v>1996</v>
      </c>
      <c r="B10" s="432">
        <v>515.19490696262494</v>
      </c>
      <c r="C10" s="433">
        <v>440.87978923155219</v>
      </c>
      <c r="D10" s="433">
        <v>38.341625744430523</v>
      </c>
      <c r="E10" s="433">
        <v>1.1063850899947363</v>
      </c>
      <c r="F10" s="433" t="s">
        <v>8</v>
      </c>
      <c r="G10" s="433" t="s">
        <v>9</v>
      </c>
      <c r="H10" s="433">
        <v>34.867106896647492</v>
      </c>
    </row>
    <row r="11" spans="1:8" ht="16.5" thickBot="1" x14ac:dyDescent="0.3">
      <c r="A11" s="318">
        <v>1997</v>
      </c>
      <c r="B11" s="432">
        <v>471.48338180411355</v>
      </c>
      <c r="C11" s="433">
        <v>416.5180526910695</v>
      </c>
      <c r="D11" s="433">
        <v>31.792395180033761</v>
      </c>
      <c r="E11" s="433">
        <v>0.51853254584704722</v>
      </c>
      <c r="F11" s="433" t="s">
        <v>8</v>
      </c>
      <c r="G11" s="433" t="s">
        <v>9</v>
      </c>
      <c r="H11" s="433">
        <v>22.654401387163261</v>
      </c>
    </row>
    <row r="12" spans="1:8" ht="16.5" thickBot="1" x14ac:dyDescent="0.3">
      <c r="A12" s="318">
        <v>1998</v>
      </c>
      <c r="B12" s="432">
        <v>465.50245602965157</v>
      </c>
      <c r="C12" s="433">
        <v>403.1053537698902</v>
      </c>
      <c r="D12" s="433">
        <v>31.259629227827066</v>
      </c>
      <c r="E12" s="433">
        <v>0.22671070032673532</v>
      </c>
      <c r="F12" s="433" t="s">
        <v>8</v>
      </c>
      <c r="G12" s="433" t="s">
        <v>9</v>
      </c>
      <c r="H12" s="433">
        <v>30.910762331607565</v>
      </c>
    </row>
    <row r="13" spans="1:8" ht="16.5" thickBot="1" x14ac:dyDescent="0.3">
      <c r="A13" s="318">
        <v>1999</v>
      </c>
      <c r="B13" s="432">
        <v>442.0401664636795</v>
      </c>
      <c r="C13" s="433">
        <v>389.78913521256186</v>
      </c>
      <c r="D13" s="433">
        <v>27.571001940524461</v>
      </c>
      <c r="E13" s="433">
        <v>0.20258801294030343</v>
      </c>
      <c r="F13" s="433" t="s">
        <v>8</v>
      </c>
      <c r="G13" s="433" t="s">
        <v>9</v>
      </c>
      <c r="H13" s="433">
        <v>24.477441297652909</v>
      </c>
    </row>
    <row r="14" spans="1:8" ht="16.5" thickBot="1" x14ac:dyDescent="0.3">
      <c r="A14" s="318">
        <v>2000</v>
      </c>
      <c r="B14" s="432">
        <v>436.60475432175218</v>
      </c>
      <c r="C14" s="433">
        <v>369.59353424786167</v>
      </c>
      <c r="D14" s="433">
        <v>25.912968598628346</v>
      </c>
      <c r="E14" s="433">
        <v>0.17955105597082771</v>
      </c>
      <c r="F14" s="433" t="s">
        <v>8</v>
      </c>
      <c r="G14" s="433" t="s">
        <v>9</v>
      </c>
      <c r="H14" s="433">
        <v>40.918700419291319</v>
      </c>
    </row>
    <row r="15" spans="1:8" ht="16.5" thickBot="1" x14ac:dyDescent="0.3">
      <c r="A15" s="318">
        <v>2001</v>
      </c>
      <c r="B15" s="432">
        <v>417.73165554158072</v>
      </c>
      <c r="C15" s="433">
        <v>362.42802532621698</v>
      </c>
      <c r="D15" s="433">
        <v>29.040540689147424</v>
      </c>
      <c r="E15" s="433">
        <v>0.13639226200780266</v>
      </c>
      <c r="F15" s="433" t="s">
        <v>8</v>
      </c>
      <c r="G15" s="433" t="s">
        <v>9</v>
      </c>
      <c r="H15" s="433">
        <v>26.126697264208527</v>
      </c>
    </row>
    <row r="16" spans="1:8" ht="16.5" thickBot="1" x14ac:dyDescent="0.3">
      <c r="A16" s="318">
        <v>2002</v>
      </c>
      <c r="B16" s="432">
        <v>436.74803537902807</v>
      </c>
      <c r="C16" s="433">
        <v>372.44436547688775</v>
      </c>
      <c r="D16" s="433">
        <v>33.909753219162688</v>
      </c>
      <c r="E16" s="433">
        <v>5.6704087532065947E-2</v>
      </c>
      <c r="F16" s="433" t="s">
        <v>8</v>
      </c>
      <c r="G16" s="433" t="s">
        <v>9</v>
      </c>
      <c r="H16" s="433">
        <v>30.337212595445564</v>
      </c>
    </row>
    <row r="17" spans="1:8" ht="16.5" thickBot="1" x14ac:dyDescent="0.3">
      <c r="A17" s="318">
        <v>2003</v>
      </c>
      <c r="B17" s="432">
        <v>448.99667675557725</v>
      </c>
      <c r="C17" s="433">
        <v>378.51393069800059</v>
      </c>
      <c r="D17" s="433">
        <v>36.623118953712762</v>
      </c>
      <c r="E17" s="433">
        <v>1.281825572031633E-2</v>
      </c>
      <c r="F17" s="433" t="s">
        <v>8</v>
      </c>
      <c r="G17" s="433" t="s">
        <v>9</v>
      </c>
      <c r="H17" s="433">
        <v>33.846808848143553</v>
      </c>
    </row>
    <row r="18" spans="1:8" ht="16.5" thickBot="1" x14ac:dyDescent="0.3">
      <c r="A18" s="318">
        <v>2004</v>
      </c>
      <c r="B18" s="432">
        <v>437.57476591764134</v>
      </c>
      <c r="C18" s="433">
        <v>375.04530041430917</v>
      </c>
      <c r="D18" s="433">
        <v>40.607794475891737</v>
      </c>
      <c r="E18" s="433">
        <v>0.17340918857633078</v>
      </c>
      <c r="F18" s="433" t="s">
        <v>8</v>
      </c>
      <c r="G18" s="433" t="s">
        <v>9</v>
      </c>
      <c r="H18" s="433">
        <v>21.748261838864124</v>
      </c>
    </row>
    <row r="19" spans="1:8" ht="16.5" thickBot="1" x14ac:dyDescent="0.3">
      <c r="A19" s="318">
        <v>2005</v>
      </c>
      <c r="B19" s="432">
        <v>441.79506201885204</v>
      </c>
      <c r="C19" s="433">
        <v>381.66986984576141</v>
      </c>
      <c r="D19" s="433">
        <v>38.464807554713431</v>
      </c>
      <c r="E19" s="433">
        <v>0.54502595963569511</v>
      </c>
      <c r="F19" s="433" t="s">
        <v>8</v>
      </c>
      <c r="G19" s="433" t="s">
        <v>9</v>
      </c>
      <c r="H19" s="433">
        <v>21.115358658741453</v>
      </c>
    </row>
    <row r="20" spans="1:8" ht="16.5" thickBot="1" x14ac:dyDescent="0.3">
      <c r="A20" s="318">
        <v>2006</v>
      </c>
      <c r="B20" s="432">
        <v>458.963314598843</v>
      </c>
      <c r="C20" s="433">
        <v>390.07723253481834</v>
      </c>
      <c r="D20" s="433">
        <v>46.507195504211957</v>
      </c>
      <c r="E20" s="433">
        <v>0.76199886269895767</v>
      </c>
      <c r="F20" s="433" t="s">
        <v>8</v>
      </c>
      <c r="G20" s="433" t="s">
        <v>9</v>
      </c>
      <c r="H20" s="433">
        <v>21.616887697113789</v>
      </c>
    </row>
    <row r="21" spans="1:8" ht="16.5" thickBot="1" x14ac:dyDescent="0.3">
      <c r="A21" s="318">
        <v>2007</v>
      </c>
      <c r="B21" s="432">
        <v>469.70104444073729</v>
      </c>
      <c r="C21" s="433">
        <v>386.24800826794205</v>
      </c>
      <c r="D21" s="433">
        <v>42.52041999082379</v>
      </c>
      <c r="E21" s="433">
        <v>1.1418578451850292</v>
      </c>
      <c r="F21" s="433" t="s">
        <v>8</v>
      </c>
      <c r="G21" s="433" t="s">
        <v>9</v>
      </c>
      <c r="H21" s="433">
        <v>39.790758336786425</v>
      </c>
    </row>
    <row r="22" spans="1:8" ht="16.5" thickBot="1" x14ac:dyDescent="0.3">
      <c r="A22" s="318">
        <v>2008</v>
      </c>
      <c r="B22" s="432">
        <v>438.06028991814912</v>
      </c>
      <c r="C22" s="433">
        <v>376.41668623889331</v>
      </c>
      <c r="D22" s="433">
        <v>40.133546643273029</v>
      </c>
      <c r="E22" s="433">
        <v>1.5088395470430549</v>
      </c>
      <c r="F22" s="433" t="s">
        <v>8</v>
      </c>
      <c r="G22" s="433" t="s">
        <v>9</v>
      </c>
      <c r="H22" s="433">
        <v>20.001217488939723</v>
      </c>
    </row>
    <row r="23" spans="1:8" ht="16.5" thickBot="1" x14ac:dyDescent="0.3">
      <c r="A23" s="318">
        <v>2009</v>
      </c>
      <c r="B23" s="432">
        <v>421.14413611809084</v>
      </c>
      <c r="C23" s="433">
        <v>359.98419279316863</v>
      </c>
      <c r="D23" s="433">
        <v>37.223576868915238</v>
      </c>
      <c r="E23" s="433">
        <v>2.0870422293781044</v>
      </c>
      <c r="F23" s="433" t="s">
        <v>8</v>
      </c>
      <c r="G23" s="433" t="s">
        <v>9</v>
      </c>
      <c r="H23" s="433">
        <v>21.849324226628873</v>
      </c>
    </row>
    <row r="24" spans="1:8" ht="16.5" thickBot="1" x14ac:dyDescent="0.3">
      <c r="A24" s="318">
        <v>2010</v>
      </c>
      <c r="B24" s="432">
        <v>358.42086389430318</v>
      </c>
      <c r="C24" s="433">
        <v>307.94471119101513</v>
      </c>
      <c r="D24" s="433">
        <v>31.746534814906056</v>
      </c>
      <c r="E24" s="433">
        <v>1.8909209512530156</v>
      </c>
      <c r="F24" s="433" t="s">
        <v>8</v>
      </c>
      <c r="G24" s="433" t="s">
        <v>9</v>
      </c>
      <c r="H24" s="433">
        <v>16.838696937128972</v>
      </c>
    </row>
    <row r="25" spans="1:8" ht="16.5" thickBot="1" x14ac:dyDescent="0.3">
      <c r="A25" s="318">
        <v>2011</v>
      </c>
      <c r="B25" s="432">
        <v>358.03701788291573</v>
      </c>
      <c r="C25" s="433">
        <v>307.86762636353825</v>
      </c>
      <c r="D25" s="433">
        <v>31.17634111755682</v>
      </c>
      <c r="E25" s="433">
        <v>1.9540415414703225</v>
      </c>
      <c r="F25" s="433" t="s">
        <v>8</v>
      </c>
      <c r="G25" s="433" t="s">
        <v>9</v>
      </c>
      <c r="H25" s="433">
        <v>17.039008860350332</v>
      </c>
    </row>
    <row r="26" spans="1:8" ht="16.5" thickBot="1" x14ac:dyDescent="0.3">
      <c r="A26" s="36">
        <v>2012</v>
      </c>
      <c r="B26" s="434">
        <v>371.69312006232076</v>
      </c>
      <c r="C26" s="435">
        <v>309.13477950348073</v>
      </c>
      <c r="D26" s="436">
        <v>30.575850082267046</v>
      </c>
      <c r="E26" s="436">
        <v>1.6733069663071696</v>
      </c>
      <c r="F26" s="437" t="s">
        <v>8</v>
      </c>
      <c r="G26" s="437" t="s">
        <v>9</v>
      </c>
      <c r="H26" s="436">
        <v>30.309183510265811</v>
      </c>
    </row>
    <row r="27" spans="1:8" ht="16.5" thickBot="1" x14ac:dyDescent="0.3">
      <c r="A27" s="36">
        <v>2013</v>
      </c>
      <c r="B27" s="434">
        <v>362.49860486486693</v>
      </c>
      <c r="C27" s="435">
        <v>313.16086273072159</v>
      </c>
      <c r="D27" s="436">
        <v>30.448777367204727</v>
      </c>
      <c r="E27" s="436">
        <v>1.7748022314115484</v>
      </c>
      <c r="F27" s="437" t="s">
        <v>8</v>
      </c>
      <c r="G27" s="437" t="s">
        <v>9</v>
      </c>
      <c r="H27" s="436">
        <v>17.114162535529037</v>
      </c>
    </row>
    <row r="28" spans="1:8" ht="16.5" thickBot="1" x14ac:dyDescent="0.3">
      <c r="A28" s="36">
        <v>2014</v>
      </c>
      <c r="B28" s="434">
        <v>369.79624555769323</v>
      </c>
      <c r="C28" s="435">
        <v>321.65282819505103</v>
      </c>
      <c r="D28" s="436">
        <v>30.190562149559852</v>
      </c>
      <c r="E28" s="436">
        <v>1.7646962041714562</v>
      </c>
      <c r="F28" s="437" t="s">
        <v>8</v>
      </c>
      <c r="G28" s="437" t="s">
        <v>9</v>
      </c>
      <c r="H28" s="436">
        <v>16.188159008910858</v>
      </c>
    </row>
    <row r="29" spans="1:8" ht="16.5" thickBot="1" x14ac:dyDescent="0.3">
      <c r="A29" s="36">
        <v>2015</v>
      </c>
      <c r="B29" s="438">
        <v>374.34520606386866</v>
      </c>
      <c r="C29" s="439">
        <v>323.58021302536685</v>
      </c>
      <c r="D29" s="439">
        <v>29.764455088658792</v>
      </c>
      <c r="E29" s="439">
        <v>1.6417253805969798</v>
      </c>
      <c r="F29" s="439" t="s">
        <v>8</v>
      </c>
      <c r="G29" s="439" t="s">
        <v>9</v>
      </c>
      <c r="H29" s="439">
        <v>19.358812569246027</v>
      </c>
    </row>
    <row r="30" spans="1:8" ht="16.5" thickBot="1" x14ac:dyDescent="0.3">
      <c r="A30" s="36">
        <v>2016</v>
      </c>
      <c r="B30" s="438">
        <v>370.16409393993303</v>
      </c>
      <c r="C30" s="439">
        <v>322.4373435162093</v>
      </c>
      <c r="D30" s="439">
        <v>29.233474683230757</v>
      </c>
      <c r="E30" s="440">
        <v>1.4079635777506911</v>
      </c>
      <c r="F30" s="439" t="s">
        <v>8</v>
      </c>
      <c r="G30" s="439" t="s">
        <v>9</v>
      </c>
      <c r="H30" s="439">
        <v>17.085312162742252</v>
      </c>
    </row>
    <row r="31" spans="1:8" ht="16.5" thickBot="1" x14ac:dyDescent="0.3">
      <c r="A31" s="36">
        <v>2017</v>
      </c>
      <c r="B31" s="441">
        <v>357.49166937303033</v>
      </c>
      <c r="C31" s="442">
        <v>316.14518843870087</v>
      </c>
      <c r="D31" s="443">
        <v>27.872879605536681</v>
      </c>
      <c r="E31" s="443">
        <v>1.3722683717308426</v>
      </c>
      <c r="F31" s="439" t="s">
        <v>8</v>
      </c>
      <c r="G31" s="439" t="s">
        <v>9</v>
      </c>
      <c r="H31" s="443">
        <v>12.101332957061897</v>
      </c>
    </row>
    <row r="32" spans="1:8" ht="16.5" thickBot="1" x14ac:dyDescent="0.3">
      <c r="A32" s="36">
        <v>2018</v>
      </c>
      <c r="B32" s="441">
        <v>353.11577391986782</v>
      </c>
      <c r="C32" s="442">
        <v>314.56582554667057</v>
      </c>
      <c r="D32" s="443">
        <v>26.480399510142291</v>
      </c>
      <c r="E32" s="443">
        <v>1.2802584403111701</v>
      </c>
      <c r="F32" s="439" t="s">
        <v>8</v>
      </c>
      <c r="G32" s="439" t="s">
        <v>9</v>
      </c>
      <c r="H32" s="443">
        <v>10.789290422743733</v>
      </c>
    </row>
    <row r="33" spans="1:8" ht="16.5" thickBot="1" x14ac:dyDescent="0.3">
      <c r="A33" s="36">
        <v>2019</v>
      </c>
      <c r="B33" s="441">
        <v>352.08703888382303</v>
      </c>
      <c r="C33" s="442">
        <v>311.82387228228015</v>
      </c>
      <c r="D33" s="443">
        <v>26.118100860539744</v>
      </c>
      <c r="E33" s="443">
        <v>1.1613532211759263</v>
      </c>
      <c r="F33" s="439" t="s">
        <v>8</v>
      </c>
      <c r="G33" s="439" t="s">
        <v>9</v>
      </c>
      <c r="H33" s="443">
        <v>12.983712519827161</v>
      </c>
    </row>
    <row r="34" spans="1:8" ht="16.5" thickBot="1" x14ac:dyDescent="0.3">
      <c r="A34" s="36">
        <v>2020</v>
      </c>
      <c r="B34" s="444">
        <v>355.70833628855456</v>
      </c>
      <c r="C34" s="444">
        <v>308.25308762507285</v>
      </c>
      <c r="D34" s="444">
        <v>25.688300640225183</v>
      </c>
      <c r="E34" s="444">
        <v>0.84952222513065945</v>
      </c>
      <c r="F34" s="444" t="s">
        <v>8</v>
      </c>
      <c r="G34" s="444" t="s">
        <v>9</v>
      </c>
      <c r="H34" s="444">
        <v>20.917425798125844</v>
      </c>
    </row>
    <row r="35" spans="1:8" ht="16.5" thickBot="1" x14ac:dyDescent="0.3">
      <c r="A35" s="36">
        <v>2021</v>
      </c>
      <c r="B35" s="444">
        <v>342.23652331315537</v>
      </c>
      <c r="C35" s="444">
        <v>302.52097666158363</v>
      </c>
      <c r="D35" s="444">
        <v>25.279364930184965</v>
      </c>
      <c r="E35" s="444">
        <v>0.71153543563402577</v>
      </c>
      <c r="F35" s="444" t="s">
        <v>8</v>
      </c>
      <c r="G35" s="444" t="s">
        <v>9</v>
      </c>
      <c r="H35" s="444">
        <v>13.724646285752788</v>
      </c>
    </row>
    <row r="36" spans="1:8" ht="16.5" thickBot="1" x14ac:dyDescent="0.3">
      <c r="A36" s="36">
        <v>2022</v>
      </c>
      <c r="B36" s="444">
        <v>345.98161937527368</v>
      </c>
      <c r="C36" s="444">
        <v>301.58100302523985</v>
      </c>
      <c r="D36" s="444">
        <v>24.385126025720236</v>
      </c>
      <c r="E36" s="444">
        <v>0.50978846835577341</v>
      </c>
      <c r="F36" s="444" t="s">
        <v>8</v>
      </c>
      <c r="G36" s="444" t="s">
        <v>9</v>
      </c>
      <c r="H36" s="444">
        <v>19.505701855957813</v>
      </c>
    </row>
    <row r="37" spans="1:8" ht="16.5" thickBot="1" x14ac:dyDescent="0.3">
      <c r="A37" s="36">
        <v>2023</v>
      </c>
      <c r="B37" s="444">
        <v>344.82843943441753</v>
      </c>
      <c r="C37" s="444">
        <v>299.60347720116573</v>
      </c>
      <c r="D37" s="444">
        <v>23.738285307024281</v>
      </c>
      <c r="E37" s="444">
        <v>0.37164514923498027</v>
      </c>
      <c r="F37" s="444" t="s">
        <v>8</v>
      </c>
      <c r="G37" s="444" t="s">
        <v>9</v>
      </c>
      <c r="H37" s="444">
        <v>21.115031776992492</v>
      </c>
    </row>
    <row r="38" spans="1:8" ht="15.75" x14ac:dyDescent="0.25">
      <c r="A38" s="151"/>
      <c r="B38" s="327"/>
      <c r="C38" s="327"/>
      <c r="D38" s="327"/>
      <c r="E38" s="327"/>
      <c r="F38" s="327"/>
      <c r="G38" s="327"/>
      <c r="H38" s="327"/>
    </row>
    <row r="39" spans="1:8" s="34" customFormat="1" ht="15.75" x14ac:dyDescent="0.25">
      <c r="A39" s="347" t="s">
        <v>404</v>
      </c>
      <c r="B39" s="348"/>
      <c r="C39" s="348"/>
      <c r="D39" s="348"/>
      <c r="E39" s="348"/>
      <c r="F39" s="348"/>
      <c r="G39" s="348"/>
      <c r="H39" s="348"/>
    </row>
    <row r="40" spans="1:8" ht="16.5" thickBot="1" x14ac:dyDescent="0.3">
      <c r="A40" s="328"/>
      <c r="B40" s="328"/>
      <c r="C40" s="328"/>
      <c r="D40" s="328"/>
      <c r="E40" s="328"/>
      <c r="F40" s="328"/>
      <c r="G40" s="328"/>
      <c r="H40" s="328"/>
    </row>
    <row r="41" spans="1:8" ht="63.75" thickBot="1" x14ac:dyDescent="0.3">
      <c r="A41" s="319" t="s">
        <v>0</v>
      </c>
      <c r="B41" s="320" t="s">
        <v>402</v>
      </c>
      <c r="C41" s="320" t="s">
        <v>2</v>
      </c>
      <c r="D41" s="320" t="s">
        <v>3</v>
      </c>
      <c r="E41" s="320" t="s">
        <v>4</v>
      </c>
      <c r="F41" s="320" t="s">
        <v>5</v>
      </c>
      <c r="G41" s="320" t="s">
        <v>6</v>
      </c>
      <c r="H41" s="320" t="s">
        <v>7</v>
      </c>
    </row>
    <row r="42" spans="1:8" ht="16.5" thickBot="1" x14ac:dyDescent="0.3">
      <c r="A42" s="318">
        <v>1989</v>
      </c>
      <c r="B42" s="432">
        <v>59.06374248155813</v>
      </c>
      <c r="C42" s="445"/>
      <c r="D42" s="433">
        <v>6.7805843181754044</v>
      </c>
      <c r="E42" s="445"/>
      <c r="F42" s="446">
        <v>51.588864488635231</v>
      </c>
      <c r="G42" s="433" t="s">
        <v>9</v>
      </c>
      <c r="H42" s="446">
        <v>0.69429367474749404</v>
      </c>
    </row>
    <row r="43" spans="1:8" ht="16.5" thickBot="1" x14ac:dyDescent="0.3">
      <c r="A43" s="318">
        <v>1990</v>
      </c>
      <c r="B43" s="432">
        <v>52.531366296157444</v>
      </c>
      <c r="C43" s="445"/>
      <c r="D43" s="433">
        <v>6.4086382260603241</v>
      </c>
      <c r="E43" s="445"/>
      <c r="F43" s="446">
        <v>45.46122991414051</v>
      </c>
      <c r="G43" s="433" t="s">
        <v>9</v>
      </c>
      <c r="H43" s="446">
        <v>0.66149815595661055</v>
      </c>
    </row>
    <row r="44" spans="1:8" ht="16.5" thickBot="1" x14ac:dyDescent="0.3">
      <c r="A44" s="318">
        <v>1991</v>
      </c>
      <c r="B44" s="432">
        <v>42.527156458167987</v>
      </c>
      <c r="C44" s="445"/>
      <c r="D44" s="433">
        <v>5.3431710624242816</v>
      </c>
      <c r="E44" s="445"/>
      <c r="F44" s="446">
        <v>36.557168718694498</v>
      </c>
      <c r="G44" s="433" t="s">
        <v>9</v>
      </c>
      <c r="H44" s="446">
        <v>0.62681667704920263</v>
      </c>
    </row>
    <row r="45" spans="1:8" ht="16.5" thickBot="1" x14ac:dyDescent="0.3">
      <c r="A45" s="318">
        <v>1992</v>
      </c>
      <c r="B45" s="432">
        <v>36.144020390443366</v>
      </c>
      <c r="C45" s="445"/>
      <c r="D45" s="433">
        <v>4.6603917146121763</v>
      </c>
      <c r="E45" s="445"/>
      <c r="F45" s="446">
        <v>30.28343905484817</v>
      </c>
      <c r="G45" s="433" t="s">
        <v>9</v>
      </c>
      <c r="H45" s="446">
        <v>1.2001896209830198</v>
      </c>
    </row>
    <row r="46" spans="1:8" ht="16.5" thickBot="1" x14ac:dyDescent="0.3">
      <c r="A46" s="318">
        <v>1993</v>
      </c>
      <c r="B46" s="432">
        <v>37.438858555811507</v>
      </c>
      <c r="C46" s="445"/>
      <c r="D46" s="433">
        <v>4.6018583259935717</v>
      </c>
      <c r="E46" s="445"/>
      <c r="F46" s="446">
        <v>31.848427764926225</v>
      </c>
      <c r="G46" s="433" t="s">
        <v>9</v>
      </c>
      <c r="H46" s="446">
        <v>0.98857246489171291</v>
      </c>
    </row>
    <row r="47" spans="1:8" ht="16.5" thickBot="1" x14ac:dyDescent="0.3">
      <c r="A47" s="318">
        <v>1994</v>
      </c>
      <c r="B47" s="432">
        <v>35.943220680385046</v>
      </c>
      <c r="C47" s="445"/>
      <c r="D47" s="433">
        <v>4.0738210350410897</v>
      </c>
      <c r="E47" s="445"/>
      <c r="F47" s="446">
        <v>31.026866778845054</v>
      </c>
      <c r="G47" s="433" t="s">
        <v>9</v>
      </c>
      <c r="H47" s="446">
        <v>0.84253286649889658</v>
      </c>
    </row>
    <row r="48" spans="1:8" ht="16.5" thickBot="1" x14ac:dyDescent="0.3">
      <c r="A48" s="318">
        <v>1995</v>
      </c>
      <c r="B48" s="432">
        <v>36.516190301956982</v>
      </c>
      <c r="C48" s="445"/>
      <c r="D48" s="433">
        <v>4.0075939734949895</v>
      </c>
      <c r="E48" s="445"/>
      <c r="F48" s="446">
        <v>31.69529024748838</v>
      </c>
      <c r="G48" s="433" t="s">
        <v>9</v>
      </c>
      <c r="H48" s="446">
        <v>0.8133060809736099</v>
      </c>
    </row>
    <row r="49" spans="1:8" ht="16.5" thickBot="1" x14ac:dyDescent="0.3">
      <c r="A49" s="318">
        <v>1996</v>
      </c>
      <c r="B49" s="432">
        <v>34.57010865745935</v>
      </c>
      <c r="C49" s="445"/>
      <c r="D49" s="433">
        <v>3.9337201193397009</v>
      </c>
      <c r="E49" s="445"/>
      <c r="F49" s="446">
        <v>29.571004716277642</v>
      </c>
      <c r="G49" s="433" t="s">
        <v>9</v>
      </c>
      <c r="H49" s="446">
        <v>1.0653838218420066</v>
      </c>
    </row>
    <row r="50" spans="1:8" ht="16.5" thickBot="1" x14ac:dyDescent="0.3">
      <c r="A50" s="318">
        <v>1997</v>
      </c>
      <c r="B50" s="432">
        <v>33.934282003703942</v>
      </c>
      <c r="C50" s="445"/>
      <c r="D50" s="433">
        <v>3.4533132238864468</v>
      </c>
      <c r="E50" s="445"/>
      <c r="F50" s="446">
        <v>29.788750959654173</v>
      </c>
      <c r="G50" s="433" t="s">
        <v>9</v>
      </c>
      <c r="H50" s="446">
        <v>0.6922178201633219</v>
      </c>
    </row>
    <row r="51" spans="1:8" ht="16.5" thickBot="1" x14ac:dyDescent="0.3">
      <c r="A51" s="318">
        <v>1998</v>
      </c>
      <c r="B51" s="432">
        <v>32.280707500868324</v>
      </c>
      <c r="C51" s="445"/>
      <c r="D51" s="433">
        <v>3.397216710400957</v>
      </c>
      <c r="E51" s="445"/>
      <c r="F51" s="446">
        <v>27.938995274779355</v>
      </c>
      <c r="G51" s="433" t="s">
        <v>9</v>
      </c>
      <c r="H51" s="446">
        <v>0.94449551568800916</v>
      </c>
    </row>
    <row r="52" spans="1:8" ht="16.5" thickBot="1" x14ac:dyDescent="0.3">
      <c r="A52" s="318">
        <v>1999</v>
      </c>
      <c r="B52" s="432">
        <v>30.817041222853</v>
      </c>
      <c r="C52" s="445"/>
      <c r="D52" s="433">
        <v>2.9897991072967107</v>
      </c>
      <c r="E52" s="445"/>
      <c r="F52" s="446">
        <v>27.079320298128003</v>
      </c>
      <c r="G52" s="433" t="s">
        <v>9</v>
      </c>
      <c r="H52" s="446">
        <v>0.74792181742828356</v>
      </c>
    </row>
    <row r="53" spans="1:8" ht="16.5" thickBot="1" x14ac:dyDescent="0.3">
      <c r="A53" s="318">
        <v>2000</v>
      </c>
      <c r="B53" s="432">
        <v>27.521342720093898</v>
      </c>
      <c r="C53" s="445"/>
      <c r="D53" s="433">
        <v>2.6400554725939749</v>
      </c>
      <c r="E53" s="445"/>
      <c r="F53" s="446">
        <v>23.630993623577133</v>
      </c>
      <c r="G53" s="433" t="s">
        <v>9</v>
      </c>
      <c r="H53" s="446">
        <v>1.2502936239227904</v>
      </c>
    </row>
    <row r="54" spans="1:8" ht="16.5" thickBot="1" x14ac:dyDescent="0.3">
      <c r="A54" s="318">
        <v>2001</v>
      </c>
      <c r="B54" s="432">
        <v>29.490198968050709</v>
      </c>
      <c r="C54" s="445"/>
      <c r="D54" s="433">
        <v>2.7850532589362746</v>
      </c>
      <c r="E54" s="445"/>
      <c r="F54" s="446">
        <v>25.906829959374733</v>
      </c>
      <c r="G54" s="433" t="s">
        <v>9</v>
      </c>
      <c r="H54" s="446">
        <v>0.79831574973970509</v>
      </c>
    </row>
    <row r="55" spans="1:8" ht="16.5" thickBot="1" x14ac:dyDescent="0.3">
      <c r="A55" s="318">
        <v>2002</v>
      </c>
      <c r="B55" s="432">
        <v>29.227945968732037</v>
      </c>
      <c r="C55" s="445"/>
      <c r="D55" s="433">
        <v>3.050807206620286</v>
      </c>
      <c r="E55" s="445"/>
      <c r="F55" s="446">
        <v>25.250168377250915</v>
      </c>
      <c r="G55" s="433" t="s">
        <v>9</v>
      </c>
      <c r="H55" s="446">
        <v>0.9269703848608366</v>
      </c>
    </row>
    <row r="56" spans="1:8" ht="16.5" thickBot="1" x14ac:dyDescent="0.3">
      <c r="A56" s="318">
        <v>2003</v>
      </c>
      <c r="B56" s="432">
        <v>29.584998804519614</v>
      </c>
      <c r="C56" s="445"/>
      <c r="D56" s="433">
        <v>3.2793300360201938</v>
      </c>
      <c r="E56" s="445"/>
      <c r="F56" s="446">
        <v>25.271460720361699</v>
      </c>
      <c r="G56" s="433" t="s">
        <v>9</v>
      </c>
      <c r="H56" s="446">
        <v>1.0342080481377198</v>
      </c>
    </row>
    <row r="57" spans="1:8" ht="16.5" thickBot="1" x14ac:dyDescent="0.3">
      <c r="A57" s="318">
        <v>2004</v>
      </c>
      <c r="B57" s="432">
        <v>30.285148189769171</v>
      </c>
      <c r="C57" s="445"/>
      <c r="D57" s="433">
        <v>3.7994304577619178</v>
      </c>
      <c r="E57" s="445"/>
      <c r="F57" s="446">
        <v>25.82118750915307</v>
      </c>
      <c r="G57" s="433" t="s">
        <v>9</v>
      </c>
      <c r="H57" s="446">
        <v>0.66453022285418173</v>
      </c>
    </row>
    <row r="58" spans="1:8" ht="16.5" thickBot="1" x14ac:dyDescent="0.3">
      <c r="A58" s="318">
        <v>2005</v>
      </c>
      <c r="B58" s="432">
        <v>31.283760723085745</v>
      </c>
      <c r="C58" s="445"/>
      <c r="D58" s="433">
        <v>4.000179963590325</v>
      </c>
      <c r="E58" s="445"/>
      <c r="F58" s="446">
        <v>26.638389244922767</v>
      </c>
      <c r="G58" s="433" t="s">
        <v>9</v>
      </c>
      <c r="H58" s="446">
        <v>0.64519151457265556</v>
      </c>
    </row>
    <row r="59" spans="1:8" ht="16.5" thickBot="1" x14ac:dyDescent="0.3">
      <c r="A59" s="318">
        <v>2006</v>
      </c>
      <c r="B59" s="432">
        <v>30.365439235727383</v>
      </c>
      <c r="C59" s="445"/>
      <c r="D59" s="433">
        <v>4.1102092747934211</v>
      </c>
      <c r="E59" s="445"/>
      <c r="F59" s="446">
        <v>25.594713947966596</v>
      </c>
      <c r="G59" s="433" t="s">
        <v>9</v>
      </c>
      <c r="H59" s="446">
        <v>0.66051601296736584</v>
      </c>
    </row>
    <row r="60" spans="1:8" ht="16.5" thickBot="1" x14ac:dyDescent="0.3">
      <c r="A60" s="318">
        <v>2007</v>
      </c>
      <c r="B60" s="432">
        <v>28.500721448205187</v>
      </c>
      <c r="C60" s="445"/>
      <c r="D60" s="433">
        <v>4.0817771040697819</v>
      </c>
      <c r="E60" s="445"/>
      <c r="F60" s="446">
        <v>23.203115617178042</v>
      </c>
      <c r="G60" s="433" t="s">
        <v>9</v>
      </c>
      <c r="H60" s="446">
        <v>1.2158287269573633</v>
      </c>
    </row>
    <row r="61" spans="1:8" ht="16.5" thickBot="1" x14ac:dyDescent="0.3">
      <c r="A61" s="318">
        <v>2008</v>
      </c>
      <c r="B61" s="432">
        <v>30.30563735935139</v>
      </c>
      <c r="C61" s="445"/>
      <c r="D61" s="433">
        <v>4.0489921619971003</v>
      </c>
      <c r="E61" s="445"/>
      <c r="F61" s="446">
        <v>25.645496885192244</v>
      </c>
      <c r="G61" s="433" t="s">
        <v>9</v>
      </c>
      <c r="H61" s="446">
        <v>0.61114831216204701</v>
      </c>
    </row>
    <row r="62" spans="1:8" ht="16.5" thickBot="1" x14ac:dyDescent="0.3">
      <c r="A62" s="318">
        <v>2009</v>
      </c>
      <c r="B62" s="432">
        <v>29.899460521530305</v>
      </c>
      <c r="C62" s="445"/>
      <c r="D62" s="433">
        <v>3.8478520982571496</v>
      </c>
      <c r="E62" s="445"/>
      <c r="F62" s="446">
        <v>25.383990183015051</v>
      </c>
      <c r="G62" s="433" t="s">
        <v>9</v>
      </c>
      <c r="H62" s="446">
        <v>0.66761824025810446</v>
      </c>
    </row>
    <row r="63" spans="1:8" ht="16.5" thickBot="1" x14ac:dyDescent="0.3">
      <c r="A63" s="318">
        <v>2010</v>
      </c>
      <c r="B63" s="432">
        <v>28.891104106713033</v>
      </c>
      <c r="C63" s="445"/>
      <c r="D63" s="433">
        <v>3.4412975466452043</v>
      </c>
      <c r="E63" s="445"/>
      <c r="F63" s="446">
        <v>24.935290820322223</v>
      </c>
      <c r="G63" s="433" t="s">
        <v>9</v>
      </c>
      <c r="H63" s="446">
        <v>0.51451573974560749</v>
      </c>
    </row>
    <row r="64" spans="1:8" ht="16.5" thickBot="1" x14ac:dyDescent="0.3">
      <c r="A64" s="318">
        <v>2011</v>
      </c>
      <c r="B64" s="432">
        <v>29.828191411211069</v>
      </c>
      <c r="C64" s="445"/>
      <c r="D64" s="433">
        <v>3.4071743935606258</v>
      </c>
      <c r="E64" s="445"/>
      <c r="F64" s="446">
        <v>25.900380635806403</v>
      </c>
      <c r="G64" s="433" t="s">
        <v>9</v>
      </c>
      <c r="H64" s="446">
        <v>0.52063638184403804</v>
      </c>
    </row>
    <row r="65" spans="1:8" ht="16.5" thickBot="1" x14ac:dyDescent="0.3">
      <c r="A65" s="36">
        <v>2012</v>
      </c>
      <c r="B65" s="435">
        <v>27.596700091249751</v>
      </c>
      <c r="C65" s="445"/>
      <c r="D65" s="436">
        <v>3.4109388486635108</v>
      </c>
      <c r="E65" s="445"/>
      <c r="F65" s="447">
        <v>23.259647301994782</v>
      </c>
      <c r="G65" s="433" t="s">
        <v>9</v>
      </c>
      <c r="H65" s="447">
        <v>0.92611394059145524</v>
      </c>
    </row>
    <row r="66" spans="1:8" ht="16.5" thickBot="1" x14ac:dyDescent="0.3">
      <c r="A66" s="36">
        <v>2013</v>
      </c>
      <c r="B66" s="448">
        <v>30.662876929626492</v>
      </c>
      <c r="C66" s="449"/>
      <c r="D66" s="450">
        <v>3.418254201121393</v>
      </c>
      <c r="E66" s="449"/>
      <c r="F66" s="447">
        <v>26.721689984363934</v>
      </c>
      <c r="G66" s="451" t="s">
        <v>9</v>
      </c>
      <c r="H66" s="447">
        <v>0.52293274414116508</v>
      </c>
    </row>
    <row r="67" spans="1:8" ht="16.5" thickBot="1" x14ac:dyDescent="0.3">
      <c r="A67" s="36">
        <v>2014</v>
      </c>
      <c r="B67" s="444">
        <v>30.50127338760635</v>
      </c>
      <c r="C67" s="452"/>
      <c r="D67" s="443">
        <v>3.4126461136498722</v>
      </c>
      <c r="E67" s="452"/>
      <c r="F67" s="439">
        <v>26.593989082017533</v>
      </c>
      <c r="G67" s="453" t="s">
        <v>9</v>
      </c>
      <c r="H67" s="439">
        <v>0.49463819193894293</v>
      </c>
    </row>
    <row r="68" spans="1:8" ht="16.5" thickBot="1" x14ac:dyDescent="0.3">
      <c r="A68" s="36">
        <v>2015</v>
      </c>
      <c r="B68" s="454">
        <v>30.903232352966825</v>
      </c>
      <c r="C68" s="452"/>
      <c r="D68" s="440">
        <v>3.4460395800985291</v>
      </c>
      <c r="E68" s="452"/>
      <c r="F68" s="439">
        <v>26.865673499919112</v>
      </c>
      <c r="G68" s="455" t="s">
        <v>9</v>
      </c>
      <c r="H68" s="439">
        <v>0.59151927294918416</v>
      </c>
    </row>
    <row r="69" spans="1:8" ht="16.5" thickBot="1" x14ac:dyDescent="0.3">
      <c r="A69" s="36">
        <v>2016</v>
      </c>
      <c r="B69" s="441">
        <v>30.831570179251255</v>
      </c>
      <c r="C69" s="456"/>
      <c r="D69" s="442">
        <v>3.381247937088665</v>
      </c>
      <c r="E69" s="456"/>
      <c r="F69" s="439">
        <v>26.928271037189909</v>
      </c>
      <c r="G69" s="455" t="s">
        <v>9</v>
      </c>
      <c r="H69" s="439">
        <v>0.52205120497267987</v>
      </c>
    </row>
    <row r="70" spans="1:8" ht="16.5" thickBot="1" x14ac:dyDescent="0.3">
      <c r="A70" s="36">
        <v>2017</v>
      </c>
      <c r="B70" s="443">
        <v>32.673027577180584</v>
      </c>
      <c r="C70" s="457"/>
      <c r="D70" s="443">
        <v>3.2642315280566034</v>
      </c>
      <c r="E70" s="457"/>
      <c r="F70" s="439">
        <v>29.039033097658198</v>
      </c>
      <c r="G70" s="453" t="s">
        <v>9</v>
      </c>
      <c r="H70" s="439">
        <v>0.36976295146578025</v>
      </c>
    </row>
    <row r="71" spans="1:8" ht="16.5" thickBot="1" x14ac:dyDescent="0.3">
      <c r="A71" s="36">
        <v>2018</v>
      </c>
      <c r="B71" s="439">
        <v>35.279493582726879</v>
      </c>
      <c r="C71" s="452"/>
      <c r="D71" s="439">
        <v>3.1785786248206733</v>
      </c>
      <c r="E71" s="452"/>
      <c r="F71" s="439">
        <v>31.771242194989036</v>
      </c>
      <c r="G71" s="453" t="s">
        <v>9</v>
      </c>
      <c r="H71" s="439">
        <v>0.32967276291716957</v>
      </c>
    </row>
    <row r="72" spans="1:8" ht="16.5" thickBot="1" x14ac:dyDescent="0.3">
      <c r="A72" s="36">
        <v>2019</v>
      </c>
      <c r="B72" s="439">
        <v>34.346565046737041</v>
      </c>
      <c r="C72" s="458"/>
      <c r="D72" s="439">
        <v>3.1631250141354883</v>
      </c>
      <c r="E72" s="458"/>
      <c r="F72" s="439">
        <v>30.786715483384612</v>
      </c>
      <c r="G72" s="439" t="s">
        <v>9</v>
      </c>
      <c r="H72" s="439">
        <v>0.39672454921694111</v>
      </c>
    </row>
    <row r="73" spans="1:8" ht="16.5" thickBot="1" x14ac:dyDescent="0.3">
      <c r="A73" s="36">
        <v>2020</v>
      </c>
      <c r="B73" s="442">
        <v>32.207573576867496</v>
      </c>
      <c r="C73" s="459"/>
      <c r="D73" s="442">
        <v>3.0999734055758741</v>
      </c>
      <c r="E73" s="459"/>
      <c r="F73" s="439">
        <v>28.468456605237776</v>
      </c>
      <c r="G73" s="443" t="s">
        <v>9</v>
      </c>
      <c r="H73" s="439">
        <v>0.63914356605384526</v>
      </c>
    </row>
    <row r="74" spans="1:8" ht="16.5" thickBot="1" x14ac:dyDescent="0.3">
      <c r="A74" s="36">
        <v>2021</v>
      </c>
      <c r="B74" s="439">
        <v>34.873371768588612</v>
      </c>
      <c r="C74" s="457"/>
      <c r="D74" s="439">
        <v>3.0757942065640806</v>
      </c>
      <c r="E74" s="457"/>
      <c r="F74" s="439">
        <v>31.378213369959859</v>
      </c>
      <c r="G74" s="453" t="s">
        <v>9</v>
      </c>
      <c r="H74" s="439">
        <v>0.41936419206466852</v>
      </c>
    </row>
    <row r="75" spans="1:8" ht="16.5" thickBot="1" x14ac:dyDescent="0.3">
      <c r="A75" s="36">
        <v>2022</v>
      </c>
      <c r="B75" s="440">
        <v>30.821077380045729</v>
      </c>
      <c r="C75" s="452"/>
      <c r="D75" s="440">
        <v>3.0363076122402846</v>
      </c>
      <c r="E75" s="452"/>
      <c r="F75" s="440">
        <v>27.188762211095622</v>
      </c>
      <c r="G75" s="453" t="s">
        <v>9</v>
      </c>
      <c r="H75" s="440">
        <v>0.59600755670982208</v>
      </c>
    </row>
    <row r="76" spans="1:8" ht="16.5" thickBot="1" x14ac:dyDescent="0.3">
      <c r="A76" s="36">
        <v>2023</v>
      </c>
      <c r="B76" s="460">
        <v>31.15</v>
      </c>
      <c r="C76" s="452"/>
      <c r="D76" s="461">
        <v>2.976302782903991</v>
      </c>
      <c r="E76" s="452"/>
      <c r="F76" s="460">
        <v>27.53</v>
      </c>
      <c r="G76" s="453" t="s">
        <v>9</v>
      </c>
      <c r="H76" s="461">
        <v>0.6451815265192149</v>
      </c>
    </row>
    <row r="77" spans="1:8" ht="15.75" x14ac:dyDescent="0.25">
      <c r="A77" s="34"/>
      <c r="B77" s="328"/>
      <c r="C77" s="328"/>
      <c r="D77" s="328"/>
      <c r="E77" s="328"/>
      <c r="F77" s="328"/>
      <c r="G77" s="328"/>
      <c r="H77" s="328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</sheetData>
  <mergeCells count="2">
    <mergeCell ref="A1:H1"/>
    <mergeCell ref="A39:H3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99FF"/>
  </sheetPr>
  <dimension ref="A3:AL31"/>
  <sheetViews>
    <sheetView tabSelected="1" workbookViewId="0">
      <selection activeCell="E22" sqref="E22"/>
    </sheetView>
  </sheetViews>
  <sheetFormatPr defaultRowHeight="15" x14ac:dyDescent="0.25"/>
  <cols>
    <col min="2" max="2" width="22.28515625" customWidth="1"/>
    <col min="3" max="3" width="16.28515625" customWidth="1"/>
    <col min="4" max="4" width="13.7109375" customWidth="1"/>
    <col min="5" max="5" width="14.85546875" customWidth="1"/>
    <col min="6" max="6" width="12.85546875" customWidth="1"/>
    <col min="7" max="7" width="13.42578125" customWidth="1"/>
    <col min="8" max="8" width="12.5703125" customWidth="1"/>
    <col min="9" max="9" width="13.7109375" customWidth="1"/>
    <col min="10" max="10" width="11.85546875" customWidth="1"/>
    <col min="11" max="11" width="12.85546875" customWidth="1"/>
    <col min="12" max="12" width="12.5703125" customWidth="1"/>
    <col min="13" max="13" width="12.85546875" customWidth="1"/>
    <col min="14" max="14" width="12.140625" customWidth="1"/>
    <col min="15" max="15" width="12.42578125" customWidth="1"/>
    <col min="16" max="16" width="12" customWidth="1"/>
    <col min="17" max="17" width="12.140625" customWidth="1"/>
    <col min="18" max="18" width="11.85546875" customWidth="1"/>
    <col min="19" max="19" width="12.28515625" customWidth="1"/>
    <col min="20" max="20" width="12" customWidth="1"/>
    <col min="21" max="21" width="12.5703125" customWidth="1"/>
    <col min="22" max="22" width="12" customWidth="1"/>
    <col min="23" max="23" width="12.5703125" customWidth="1"/>
    <col min="24" max="24" width="13" customWidth="1"/>
    <col min="25" max="25" width="12" customWidth="1"/>
    <col min="26" max="26" width="11.140625" customWidth="1"/>
    <col min="27" max="37" width="15.7109375" customWidth="1"/>
    <col min="38" max="38" width="19" customWidth="1"/>
  </cols>
  <sheetData>
    <row r="3" spans="2:38" ht="15.75" x14ac:dyDescent="0.25">
      <c r="B3" s="415" t="s">
        <v>260</v>
      </c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  <c r="V3" s="416"/>
      <c r="W3" s="416"/>
      <c r="X3" s="416"/>
      <c r="Y3" s="416"/>
      <c r="Z3" s="416"/>
      <c r="AA3" s="416"/>
      <c r="AB3" s="416"/>
      <c r="AC3" s="416"/>
      <c r="AD3" s="416"/>
      <c r="AE3" s="416"/>
      <c r="AF3" s="416"/>
      <c r="AG3" s="416"/>
      <c r="AH3" s="416"/>
      <c r="AI3" s="416"/>
      <c r="AJ3" s="416"/>
      <c r="AK3" s="416"/>
      <c r="AL3" s="417"/>
    </row>
    <row r="4" spans="2:38" x14ac:dyDescent="0.25">
      <c r="B4" s="424" t="s">
        <v>265</v>
      </c>
      <c r="C4" s="420" t="s">
        <v>267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136"/>
      <c r="AC4" s="150"/>
      <c r="AD4" s="154"/>
      <c r="AE4" s="154"/>
      <c r="AF4" s="154"/>
      <c r="AG4" s="154"/>
      <c r="AH4" s="154"/>
      <c r="AI4" s="154"/>
      <c r="AJ4" s="154"/>
      <c r="AK4" s="154"/>
      <c r="AL4" s="424" t="s">
        <v>265</v>
      </c>
    </row>
    <row r="5" spans="2:38" x14ac:dyDescent="0.25">
      <c r="B5" s="425"/>
      <c r="C5" s="65">
        <v>1989</v>
      </c>
      <c r="D5" s="65">
        <v>1990</v>
      </c>
      <c r="E5" s="65">
        <v>1991</v>
      </c>
      <c r="F5" s="65">
        <v>1992</v>
      </c>
      <c r="G5" s="65">
        <v>1993</v>
      </c>
      <c r="H5" s="65">
        <v>1994</v>
      </c>
      <c r="I5" s="65">
        <v>1995</v>
      </c>
      <c r="J5" s="65">
        <v>1996</v>
      </c>
      <c r="K5" s="65">
        <v>1997</v>
      </c>
      <c r="L5" s="65">
        <v>1998</v>
      </c>
      <c r="M5" s="65">
        <v>1999</v>
      </c>
      <c r="N5" s="65">
        <v>2000</v>
      </c>
      <c r="O5" s="65">
        <v>2001</v>
      </c>
      <c r="P5" s="65">
        <v>2002</v>
      </c>
      <c r="Q5" s="65">
        <v>2003</v>
      </c>
      <c r="R5" s="65">
        <v>2004</v>
      </c>
      <c r="S5" s="65">
        <v>2005</v>
      </c>
      <c r="T5" s="65">
        <v>2006</v>
      </c>
      <c r="U5" s="65">
        <v>2007</v>
      </c>
      <c r="V5" s="65">
        <v>2008</v>
      </c>
      <c r="W5" s="65">
        <v>2009</v>
      </c>
      <c r="X5" s="65">
        <v>2010</v>
      </c>
      <c r="Y5" s="65">
        <v>2011</v>
      </c>
      <c r="Z5" s="66">
        <v>2012</v>
      </c>
      <c r="AA5" s="66">
        <v>2013</v>
      </c>
      <c r="AB5" s="66">
        <v>2014</v>
      </c>
      <c r="AC5" s="155">
        <v>2015</v>
      </c>
      <c r="AD5" s="155">
        <v>2016</v>
      </c>
      <c r="AE5" s="155">
        <v>2017</v>
      </c>
      <c r="AF5" s="155">
        <v>2018</v>
      </c>
      <c r="AG5" s="155">
        <v>2019</v>
      </c>
      <c r="AH5" s="155">
        <v>2020</v>
      </c>
      <c r="AI5" s="155">
        <v>2021</v>
      </c>
      <c r="AJ5" s="155">
        <v>2022</v>
      </c>
      <c r="AK5" s="155">
        <v>2023</v>
      </c>
      <c r="AL5" s="425"/>
    </row>
    <row r="6" spans="2:38" ht="22.5" x14ac:dyDescent="0.25">
      <c r="B6" s="67" t="s">
        <v>184</v>
      </c>
      <c r="C6" s="123">
        <v>1156047.6190476189</v>
      </c>
      <c r="D6" s="123">
        <v>1126521.1557622051</v>
      </c>
      <c r="E6" s="123">
        <v>1081013.9880952381</v>
      </c>
      <c r="F6" s="123">
        <v>1847390.6719924812</v>
      </c>
      <c r="G6" s="123">
        <v>1645451.2381345439</v>
      </c>
      <c r="H6" s="123">
        <v>1425454.3454742157</v>
      </c>
      <c r="I6" s="123">
        <v>1331265.8346839547</v>
      </c>
      <c r="J6" s="123">
        <v>1644613.6625514403</v>
      </c>
      <c r="K6" s="123">
        <v>1133397.1690020016</v>
      </c>
      <c r="L6" s="123">
        <v>1491572.4521072798</v>
      </c>
      <c r="M6" s="123">
        <v>1157861.3335435058</v>
      </c>
      <c r="N6" s="123">
        <v>1960897.9222881813</v>
      </c>
      <c r="O6" s="123">
        <v>1313735.1067378253</v>
      </c>
      <c r="P6" s="123">
        <v>1523447.9184188393</v>
      </c>
      <c r="Q6" s="123">
        <v>1575691.4707139803</v>
      </c>
      <c r="R6" s="123">
        <v>1051977.7792041078</v>
      </c>
      <c r="S6" s="123">
        <v>1089215.6761673742</v>
      </c>
      <c r="T6" s="123">
        <v>1075937.6338851023</v>
      </c>
      <c r="U6" s="123">
        <v>1986804.8588312541</v>
      </c>
      <c r="V6" s="123">
        <v>1015491.4679467328</v>
      </c>
      <c r="W6" s="123">
        <v>1136436.9094138544</v>
      </c>
      <c r="X6" s="123">
        <v>893875.10554885399</v>
      </c>
      <c r="Y6" s="123">
        <v>845931.72474304342</v>
      </c>
      <c r="Z6" s="123">
        <v>1496513.0250318202</v>
      </c>
      <c r="AA6" s="123">
        <v>872578.73637778929</v>
      </c>
      <c r="AB6" s="123">
        <v>827960.93981253088</v>
      </c>
      <c r="AC6" s="123">
        <v>976965.84018135443</v>
      </c>
      <c r="AD6" s="171">
        <v>867553.55611601518</v>
      </c>
      <c r="AE6" s="171">
        <v>618373.08133971295</v>
      </c>
      <c r="AF6" s="171">
        <v>549585.84764127352</v>
      </c>
      <c r="AG6" s="171">
        <v>651407.75009160861</v>
      </c>
      <c r="AH6" s="171">
        <v>1045086.2727807172</v>
      </c>
      <c r="AI6" s="171">
        <v>685309.07864302234</v>
      </c>
      <c r="AJ6" s="171">
        <v>978097.24896836316</v>
      </c>
      <c r="AK6" s="171">
        <v>884203.80502362596</v>
      </c>
      <c r="AL6" s="67" t="s">
        <v>184</v>
      </c>
    </row>
    <row r="7" spans="2:38" x14ac:dyDescent="0.25">
      <c r="B7" s="68" t="s">
        <v>186</v>
      </c>
      <c r="C7" s="126">
        <v>7672.2034712478035</v>
      </c>
      <c r="D7" s="126">
        <v>8777.7114290557602</v>
      </c>
      <c r="E7" s="126">
        <v>11222.872967770085</v>
      </c>
      <c r="F7" s="126">
        <v>4667.525209304853</v>
      </c>
      <c r="G7" s="126">
        <v>6644.6315078563412</v>
      </c>
      <c r="H7" s="126">
        <v>6247.8092165962707</v>
      </c>
      <c r="I7" s="126">
        <v>4254.576588197544</v>
      </c>
      <c r="J7" s="126">
        <v>4513.2087499535401</v>
      </c>
      <c r="K7" s="126">
        <v>2890.2711661238341</v>
      </c>
      <c r="L7" s="126">
        <v>3426.499876973452</v>
      </c>
      <c r="M7" s="126">
        <v>2481.6197331392127</v>
      </c>
      <c r="N7" s="126">
        <v>4879.0285908600281</v>
      </c>
      <c r="O7" s="126">
        <v>2569.2745076033248</v>
      </c>
      <c r="P7" s="126">
        <v>3096.0568086358585</v>
      </c>
      <c r="Q7" s="126">
        <v>3640.814787368929</v>
      </c>
      <c r="R7" s="126">
        <v>3678.2504410378201</v>
      </c>
      <c r="S7" s="126">
        <v>3835.1232723220892</v>
      </c>
      <c r="T7" s="126">
        <v>3627.4711029669706</v>
      </c>
      <c r="U7" s="126">
        <v>4683.8735044133782</v>
      </c>
      <c r="V7" s="126">
        <v>2536.4338939082631</v>
      </c>
      <c r="W7" s="126">
        <v>3338.6744958430431</v>
      </c>
      <c r="X7" s="126">
        <v>2581.4429165378142</v>
      </c>
      <c r="Y7" s="126">
        <v>2000.2263327869364</v>
      </c>
      <c r="Z7" s="126">
        <v>2385.769681033199</v>
      </c>
      <c r="AA7" s="126">
        <v>1728.5206027913621</v>
      </c>
      <c r="AB7" s="126">
        <v>1546.64291770574</v>
      </c>
      <c r="AC7" s="126">
        <v>1716.6103056118682</v>
      </c>
      <c r="AD7" s="126">
        <v>1654.0104773140274</v>
      </c>
      <c r="AE7" s="126">
        <v>1141.8668854283746</v>
      </c>
      <c r="AF7" s="126">
        <v>1072.9491525237588</v>
      </c>
      <c r="AG7" s="126">
        <v>1094.2784115698998</v>
      </c>
      <c r="AH7" s="126">
        <v>2096.9147704597935</v>
      </c>
      <c r="AI7" s="126">
        <v>1550.5571935009916</v>
      </c>
      <c r="AJ7" s="126">
        <v>2396.2705228766067</v>
      </c>
      <c r="AK7" s="126">
        <v>1825.9913121306226</v>
      </c>
      <c r="AL7" s="68" t="s">
        <v>186</v>
      </c>
    </row>
    <row r="8" spans="2:38" ht="22.5" x14ac:dyDescent="0.25">
      <c r="B8" s="77" t="s">
        <v>196</v>
      </c>
      <c r="C8" s="124">
        <v>2013.9534112025481</v>
      </c>
      <c r="D8" s="124">
        <v>1025.991919764758</v>
      </c>
      <c r="E8" s="124">
        <v>681.24638534275334</v>
      </c>
      <c r="F8" s="124">
        <v>2636.44143985961</v>
      </c>
      <c r="G8" s="124">
        <v>1440.9052216541011</v>
      </c>
      <c r="H8" s="124">
        <v>1647.2722233444624</v>
      </c>
      <c r="I8" s="124">
        <v>1192.9008980356762</v>
      </c>
      <c r="J8" s="124">
        <v>2057.8813253654939</v>
      </c>
      <c r="K8" s="124">
        <v>946.38625860234981</v>
      </c>
      <c r="L8" s="124">
        <v>1818.68264185511</v>
      </c>
      <c r="M8" s="124">
        <v>368.8690264443743</v>
      </c>
      <c r="N8" s="124">
        <v>555.48317834963871</v>
      </c>
      <c r="O8" s="124">
        <v>1296.637358113838</v>
      </c>
      <c r="P8" s="124">
        <v>703.93598696879189</v>
      </c>
      <c r="Q8" s="124">
        <v>1966.4096110459598</v>
      </c>
      <c r="R8" s="124">
        <v>1456.7261983130566</v>
      </c>
      <c r="S8" s="124">
        <v>272.22634567492292</v>
      </c>
      <c r="T8" s="124">
        <v>155.67642615528379</v>
      </c>
      <c r="U8" s="124">
        <v>409.81956398191818</v>
      </c>
      <c r="V8" s="124">
        <v>1561.8118498486995</v>
      </c>
      <c r="W8" s="124">
        <v>1316.6240037734019</v>
      </c>
      <c r="X8" s="124">
        <v>1823.5197850352645</v>
      </c>
      <c r="Y8" s="124">
        <v>2117.9343256585653</v>
      </c>
      <c r="Z8" s="124">
        <v>5499.4012986527996</v>
      </c>
      <c r="AA8" s="124">
        <v>3487.6230953797594</v>
      </c>
      <c r="AB8" s="124">
        <v>2866.4915208659195</v>
      </c>
      <c r="AC8" s="124">
        <v>2413.9832422666896</v>
      </c>
      <c r="AD8" s="124">
        <v>1448.3066601851153</v>
      </c>
      <c r="AE8" s="124">
        <v>1666.4730212556581</v>
      </c>
      <c r="AF8" s="124">
        <v>1665.2231480530497</v>
      </c>
      <c r="AG8" s="124">
        <v>1837.8187501288899</v>
      </c>
      <c r="AH8" s="124">
        <v>1787.4146610644527</v>
      </c>
      <c r="AI8" s="124">
        <v>941.62545682598329</v>
      </c>
      <c r="AJ8" s="124">
        <v>1075.4914945194218</v>
      </c>
      <c r="AK8" s="124">
        <v>1173.9790098715207</v>
      </c>
      <c r="AL8" s="77" t="s">
        <v>196</v>
      </c>
    </row>
    <row r="9" spans="2:38" ht="22.5" x14ac:dyDescent="0.25">
      <c r="B9" s="68" t="s">
        <v>190</v>
      </c>
      <c r="C9" s="107">
        <v>147267.94563060158</v>
      </c>
      <c r="D9" s="107">
        <v>147926.70525792518</v>
      </c>
      <c r="E9" s="107">
        <v>181880.63253756362</v>
      </c>
      <c r="F9" s="107">
        <v>201050.0968738184</v>
      </c>
      <c r="G9" s="107">
        <v>163918.14992888211</v>
      </c>
      <c r="H9" s="107">
        <v>170645.92490731811</v>
      </c>
      <c r="I9" s="107">
        <v>120162.6116032737</v>
      </c>
      <c r="J9" s="107">
        <v>145061.07075845436</v>
      </c>
      <c r="K9" s="107">
        <v>112351.1315347854</v>
      </c>
      <c r="L9" s="107">
        <v>130301.46907352915</v>
      </c>
      <c r="M9" s="107">
        <v>89578.905269406692</v>
      </c>
      <c r="N9" s="107">
        <v>142810.1481387394</v>
      </c>
      <c r="O9" s="107">
        <v>110355.67232182671</v>
      </c>
      <c r="P9" s="107">
        <v>146030.13280924637</v>
      </c>
      <c r="Q9" s="107">
        <v>93705.843769869432</v>
      </c>
      <c r="R9" s="107">
        <v>71279.51354511817</v>
      </c>
      <c r="S9" s="107">
        <v>89983.805775028071</v>
      </c>
      <c r="T9" s="107">
        <v>69769.335611174451</v>
      </c>
      <c r="U9" s="107">
        <v>140921.37645936265</v>
      </c>
      <c r="V9" s="107">
        <v>76790.511777393709</v>
      </c>
      <c r="W9" s="107">
        <v>111334.97353999749</v>
      </c>
      <c r="X9" s="107">
        <v>91472.136100057382</v>
      </c>
      <c r="Y9" s="107">
        <v>67922.207253908215</v>
      </c>
      <c r="Z9" s="107">
        <v>116701.08065954671</v>
      </c>
      <c r="AA9" s="107">
        <v>79784.126547596257</v>
      </c>
      <c r="AB9" s="107">
        <v>78487.564807680086</v>
      </c>
      <c r="AC9" s="107">
        <v>83774.159185329176</v>
      </c>
      <c r="AD9" s="107">
        <v>76147.568676686948</v>
      </c>
      <c r="AE9" s="107">
        <v>54241.892577863087</v>
      </c>
      <c r="AF9" s="107">
        <v>44272.833205203729</v>
      </c>
      <c r="AG9" s="107">
        <v>52505.406599105008</v>
      </c>
      <c r="AH9" s="107">
        <v>83068.467795299672</v>
      </c>
      <c r="AI9" s="107">
        <v>57548.281436717538</v>
      </c>
      <c r="AJ9" s="107">
        <v>80359.969739617867</v>
      </c>
      <c r="AK9" s="107">
        <v>85156.290136939104</v>
      </c>
      <c r="AL9" s="68" t="s">
        <v>190</v>
      </c>
    </row>
    <row r="10" spans="2:38" ht="22.5" x14ac:dyDescent="0.25">
      <c r="B10" s="68" t="s">
        <v>187</v>
      </c>
      <c r="C10" s="127">
        <v>444795.99624559138</v>
      </c>
      <c r="D10" s="127">
        <v>445000.64129141672</v>
      </c>
      <c r="E10" s="127">
        <v>385000.35424418404</v>
      </c>
      <c r="F10" s="127">
        <v>467391.79398835421</v>
      </c>
      <c r="G10" s="127">
        <v>587071.35941708076</v>
      </c>
      <c r="H10" s="127">
        <v>524336.00889068947</v>
      </c>
      <c r="I10" s="127">
        <v>512447.91700011125</v>
      </c>
      <c r="J10" s="127">
        <v>501509.42264108907</v>
      </c>
      <c r="K10" s="127">
        <v>431905.07842843805</v>
      </c>
      <c r="L10" s="127">
        <v>508848.2061253569</v>
      </c>
      <c r="M10" s="127">
        <v>361188.09969150455</v>
      </c>
      <c r="N10" s="127">
        <v>672751.15584744827</v>
      </c>
      <c r="O10" s="127">
        <v>531398.01053773391</v>
      </c>
      <c r="P10" s="127">
        <v>579680.68838297471</v>
      </c>
      <c r="Q10" s="127">
        <v>493372.05768039537</v>
      </c>
      <c r="R10" s="127">
        <v>385496.49626146443</v>
      </c>
      <c r="S10" s="127">
        <v>459771.72851713613</v>
      </c>
      <c r="T10" s="127">
        <v>423390.44135839015</v>
      </c>
      <c r="U10" s="127">
        <v>765030.86473978811</v>
      </c>
      <c r="V10" s="127">
        <v>411260.10046578682</v>
      </c>
      <c r="W10" s="127">
        <v>462287.34065039083</v>
      </c>
      <c r="X10" s="127">
        <v>383463.70717911463</v>
      </c>
      <c r="Y10" s="127">
        <v>315238.51964924944</v>
      </c>
      <c r="Z10" s="127">
        <v>549509.07935332565</v>
      </c>
      <c r="AA10" s="127">
        <v>338651.7758137614</v>
      </c>
      <c r="AB10" s="127">
        <v>321385.64466574113</v>
      </c>
      <c r="AC10" s="127">
        <v>376688.6739377043</v>
      </c>
      <c r="AD10" s="127">
        <v>338001.09661399422</v>
      </c>
      <c r="AE10" s="127">
        <v>244488.72974895319</v>
      </c>
      <c r="AF10" s="127">
        <v>221223.31890825226</v>
      </c>
      <c r="AG10" s="127">
        <v>253630.90777211491</v>
      </c>
      <c r="AH10" s="127">
        <v>425221.73327315244</v>
      </c>
      <c r="AI10" s="127">
        <v>278536.32173894497</v>
      </c>
      <c r="AJ10" s="127">
        <v>409196.21125688957</v>
      </c>
      <c r="AK10" s="127">
        <v>396502.80970761843</v>
      </c>
      <c r="AL10" s="68" t="s">
        <v>187</v>
      </c>
    </row>
    <row r="11" spans="2:38" ht="22.5" x14ac:dyDescent="0.25">
      <c r="B11" s="68" t="s">
        <v>195</v>
      </c>
      <c r="C11" s="127">
        <v>524280.02420771855</v>
      </c>
      <c r="D11" s="127">
        <v>487170.39041403664</v>
      </c>
      <c r="E11" s="127">
        <v>460180.68232193193</v>
      </c>
      <c r="F11" s="127">
        <v>1067349.2388418047</v>
      </c>
      <c r="G11" s="127">
        <v>788813.78602339071</v>
      </c>
      <c r="H11" s="127">
        <v>648516.59711640037</v>
      </c>
      <c r="I11" s="127">
        <v>642252.88599218242</v>
      </c>
      <c r="J11" s="127">
        <v>922413.00456258573</v>
      </c>
      <c r="K11" s="127">
        <v>544793.8764410119</v>
      </c>
      <c r="L11" s="127">
        <v>788267.54375122336</v>
      </c>
      <c r="M11" s="127">
        <v>649644.10954461887</v>
      </c>
      <c r="N11" s="127">
        <v>1057344.5460671291</v>
      </c>
      <c r="O11" s="127">
        <v>620670.43872166681</v>
      </c>
      <c r="P11" s="127">
        <v>730303.05735667236</v>
      </c>
      <c r="Q11" s="127">
        <v>909729.72275003826</v>
      </c>
      <c r="R11" s="127">
        <v>549731.29352500883</v>
      </c>
      <c r="S11" s="127">
        <v>488089.39634550497</v>
      </c>
      <c r="T11" s="127">
        <v>530161.95973118697</v>
      </c>
      <c r="U11" s="127">
        <v>977952.65794190217</v>
      </c>
      <c r="V11" s="127">
        <v>475805.18102613615</v>
      </c>
      <c r="W11" s="127">
        <v>503149.58411913464</v>
      </c>
      <c r="X11" s="127">
        <v>372115.43088585907</v>
      </c>
      <c r="Y11" s="127">
        <v>419290.92816491402</v>
      </c>
      <c r="Z11" s="127">
        <v>751011.85230722441</v>
      </c>
      <c r="AA11" s="127">
        <v>405333.65502841963</v>
      </c>
      <c r="AB11" s="127">
        <v>382220.51961027173</v>
      </c>
      <c r="AC11" s="127">
        <v>465719.95218396978</v>
      </c>
      <c r="AD11" s="127">
        <v>408083.32775887311</v>
      </c>
      <c r="AE11" s="127">
        <v>286071.95367997093</v>
      </c>
      <c r="AF11" s="127">
        <v>255061.7704777428</v>
      </c>
      <c r="AG11" s="127">
        <v>313300.48781525774</v>
      </c>
      <c r="AH11" s="127">
        <v>498828.9060591188</v>
      </c>
      <c r="AI11" s="127">
        <v>326456.07562277466</v>
      </c>
      <c r="AJ11" s="127">
        <v>458706.55654845026</v>
      </c>
      <c r="AK11" s="127">
        <v>375571.93566530012</v>
      </c>
      <c r="AL11" s="68" t="s">
        <v>195</v>
      </c>
    </row>
    <row r="12" spans="2:38" ht="22.5" x14ac:dyDescent="0.25">
      <c r="B12" s="80" t="s">
        <v>199</v>
      </c>
      <c r="C12" s="128">
        <v>287.70763017179263</v>
      </c>
      <c r="D12" s="128">
        <v>245.68507183587275</v>
      </c>
      <c r="E12" s="128">
        <v>685.53544967859432</v>
      </c>
      <c r="F12" s="128">
        <v>1853.5079200372234</v>
      </c>
      <c r="G12" s="128">
        <v>697.55250998290501</v>
      </c>
      <c r="H12" s="128">
        <v>434.09905384255626</v>
      </c>
      <c r="I12" s="128">
        <v>335.45819193245677</v>
      </c>
      <c r="J12" s="128">
        <v>832.61017103421307</v>
      </c>
      <c r="K12" s="128">
        <v>495.52117349219117</v>
      </c>
      <c r="L12" s="128">
        <v>1018.0491142452556</v>
      </c>
      <c r="M12" s="128">
        <v>754.98499743319633</v>
      </c>
      <c r="N12" s="128">
        <v>1510.0681908318829</v>
      </c>
      <c r="O12" s="128">
        <v>1422.4819302919555</v>
      </c>
      <c r="P12" s="128">
        <v>3103.3737059914479</v>
      </c>
      <c r="Q12" s="128">
        <v>4367.5561068937232</v>
      </c>
      <c r="R12" s="128">
        <v>580.94428840055036</v>
      </c>
      <c r="S12" s="128">
        <v>352.63153508641108</v>
      </c>
      <c r="T12" s="128">
        <v>368.99520469779429</v>
      </c>
      <c r="U12" s="128">
        <v>947.07829294498094</v>
      </c>
      <c r="V12" s="128">
        <v>354.69148574053315</v>
      </c>
      <c r="W12" s="128">
        <v>227.61245032553256</v>
      </c>
      <c r="X12" s="128">
        <v>779.73514487990451</v>
      </c>
      <c r="Y12" s="128">
        <v>540.12911171905625</v>
      </c>
      <c r="Z12" s="128">
        <v>1559.7041498279996</v>
      </c>
      <c r="AA12" s="128">
        <v>610.35013742292983</v>
      </c>
      <c r="AB12" s="128">
        <v>522.34183511029801</v>
      </c>
      <c r="AC12" s="128">
        <v>463.66359608870562</v>
      </c>
      <c r="AD12" s="128">
        <v>735.53739991060661</v>
      </c>
      <c r="AE12" s="128">
        <v>393.12709520223876</v>
      </c>
      <c r="AF12" s="128">
        <v>288.5311697730379</v>
      </c>
      <c r="AG12" s="128">
        <v>102.81526400137056</v>
      </c>
      <c r="AH12" s="128">
        <v>295.28622080135057</v>
      </c>
      <c r="AI12" s="128">
        <v>171.10742075763508</v>
      </c>
      <c r="AJ12" s="128">
        <v>252.11218776000285</v>
      </c>
      <c r="AK12" s="128">
        <v>282.53644031636821</v>
      </c>
      <c r="AL12" s="80" t="s">
        <v>199</v>
      </c>
    </row>
    <row r="16" spans="2:38" ht="15.75" x14ac:dyDescent="0.25">
      <c r="B16" s="415" t="s">
        <v>261</v>
      </c>
      <c r="C16" s="416"/>
      <c r="D16" s="416"/>
      <c r="E16" s="416"/>
      <c r="F16" s="416"/>
      <c r="G16" s="416"/>
      <c r="H16" s="416"/>
      <c r="I16" s="416"/>
      <c r="J16" s="416"/>
      <c r="K16" s="416"/>
      <c r="L16" s="416"/>
      <c r="M16" s="416"/>
      <c r="N16" s="416"/>
      <c r="O16" s="416"/>
      <c r="P16" s="416"/>
      <c r="Q16" s="416"/>
      <c r="R16" s="416"/>
      <c r="S16" s="416"/>
      <c r="T16" s="416"/>
      <c r="U16" s="416"/>
      <c r="V16" s="416"/>
      <c r="W16" s="416"/>
      <c r="X16" s="416"/>
      <c r="Y16" s="416"/>
      <c r="Z16" s="416"/>
      <c r="AA16" s="416"/>
      <c r="AB16" s="416"/>
      <c r="AC16" s="416"/>
      <c r="AD16" s="416"/>
      <c r="AE16" s="416"/>
      <c r="AF16" s="416"/>
      <c r="AG16" s="416"/>
      <c r="AH16" s="416"/>
      <c r="AI16" s="416"/>
      <c r="AJ16" s="416"/>
      <c r="AK16" s="416"/>
      <c r="AL16" s="417"/>
    </row>
    <row r="17" spans="1:38" x14ac:dyDescent="0.25">
      <c r="B17" s="424" t="s">
        <v>265</v>
      </c>
      <c r="C17" s="420" t="s">
        <v>267</v>
      </c>
      <c r="D17" s="426"/>
      <c r="E17" s="426"/>
      <c r="F17" s="426"/>
      <c r="G17" s="426"/>
      <c r="H17" s="426"/>
      <c r="I17" s="426"/>
      <c r="J17" s="426"/>
      <c r="K17" s="426"/>
      <c r="L17" s="426"/>
      <c r="M17" s="426"/>
      <c r="N17" s="426"/>
      <c r="O17" s="426"/>
      <c r="P17" s="426"/>
      <c r="Q17" s="426"/>
      <c r="R17" s="426"/>
      <c r="S17" s="426"/>
      <c r="T17" s="426"/>
      <c r="U17" s="426"/>
      <c r="V17" s="426"/>
      <c r="W17" s="426"/>
      <c r="X17" s="426"/>
      <c r="Y17" s="426"/>
      <c r="Z17" s="426"/>
      <c r="AA17" s="426"/>
      <c r="AB17" s="136"/>
      <c r="AC17" s="154"/>
      <c r="AD17" s="154"/>
      <c r="AE17" s="154"/>
      <c r="AF17" s="154"/>
      <c r="AG17" s="154"/>
      <c r="AH17" s="154"/>
      <c r="AI17" s="338"/>
      <c r="AJ17" s="154"/>
      <c r="AK17" s="154"/>
      <c r="AL17" s="424" t="s">
        <v>265</v>
      </c>
    </row>
    <row r="18" spans="1:38" x14ac:dyDescent="0.25">
      <c r="B18" s="425"/>
      <c r="C18" s="65">
        <v>1989</v>
      </c>
      <c r="D18" s="65">
        <v>1990</v>
      </c>
      <c r="E18" s="65">
        <v>1991</v>
      </c>
      <c r="F18" s="65">
        <v>1992</v>
      </c>
      <c r="G18" s="65">
        <v>1993</v>
      </c>
      <c r="H18" s="65">
        <v>1994</v>
      </c>
      <c r="I18" s="65">
        <v>1995</v>
      </c>
      <c r="J18" s="65">
        <v>1996</v>
      </c>
      <c r="K18" s="65">
        <v>1997</v>
      </c>
      <c r="L18" s="65">
        <v>1998</v>
      </c>
      <c r="M18" s="65">
        <v>1999</v>
      </c>
      <c r="N18" s="65">
        <v>2000</v>
      </c>
      <c r="O18" s="65">
        <v>2001</v>
      </c>
      <c r="P18" s="65">
        <v>2002</v>
      </c>
      <c r="Q18" s="65">
        <v>2003</v>
      </c>
      <c r="R18" s="65">
        <v>2004</v>
      </c>
      <c r="S18" s="65">
        <v>2005</v>
      </c>
      <c r="T18" s="65">
        <v>2006</v>
      </c>
      <c r="U18" s="65">
        <v>2007</v>
      </c>
      <c r="V18" s="65">
        <v>2008</v>
      </c>
      <c r="W18" s="65">
        <v>2009</v>
      </c>
      <c r="X18" s="65">
        <v>2010</v>
      </c>
      <c r="Y18" s="65">
        <v>2011</v>
      </c>
      <c r="Z18" s="66">
        <v>2012</v>
      </c>
      <c r="AA18" s="66">
        <v>2013</v>
      </c>
      <c r="AB18" s="66">
        <v>2014</v>
      </c>
      <c r="AC18" s="66">
        <v>2015</v>
      </c>
      <c r="AD18" s="155">
        <v>2016</v>
      </c>
      <c r="AE18" s="155">
        <v>2017</v>
      </c>
      <c r="AF18" s="155">
        <v>2018</v>
      </c>
      <c r="AG18" s="155">
        <v>2019</v>
      </c>
      <c r="AH18" s="155">
        <v>2020</v>
      </c>
      <c r="AI18" s="339">
        <v>2021</v>
      </c>
      <c r="AJ18" s="155">
        <v>2022</v>
      </c>
      <c r="AK18" s="155">
        <v>2023</v>
      </c>
      <c r="AL18" s="425"/>
    </row>
    <row r="19" spans="1:38" x14ac:dyDescent="0.25">
      <c r="B19" s="125" t="s">
        <v>262</v>
      </c>
      <c r="C19" s="130">
        <v>3690104000</v>
      </c>
      <c r="D19" s="130">
        <v>3391955200</v>
      </c>
      <c r="E19" s="130">
        <v>3450596650</v>
      </c>
      <c r="F19" s="130">
        <v>3931247350</v>
      </c>
      <c r="G19" s="130">
        <v>3986928350</v>
      </c>
      <c r="H19" s="130">
        <v>3952784900</v>
      </c>
      <c r="I19" s="130">
        <v>4106955100</v>
      </c>
      <c r="J19" s="130">
        <v>3996411200</v>
      </c>
      <c r="K19" s="130">
        <v>3963489900</v>
      </c>
      <c r="L19" s="130">
        <v>3893004100</v>
      </c>
      <c r="M19" s="130">
        <v>3672736150</v>
      </c>
      <c r="N19" s="130">
        <v>3633543850</v>
      </c>
      <c r="O19" s="130">
        <v>3938577850</v>
      </c>
      <c r="P19" s="130">
        <v>3622759150</v>
      </c>
      <c r="Q19" s="130">
        <v>3685542350</v>
      </c>
      <c r="R19" s="130">
        <v>4097453450</v>
      </c>
      <c r="S19" s="130">
        <v>3592233300</v>
      </c>
      <c r="T19" s="130">
        <v>3314963850</v>
      </c>
      <c r="U19" s="130">
        <v>3025903800</v>
      </c>
      <c r="V19" s="130">
        <v>3279021950</v>
      </c>
      <c r="W19" s="130">
        <v>3199069900</v>
      </c>
      <c r="X19" s="130">
        <v>2964089850</v>
      </c>
      <c r="Y19" s="130">
        <v>3374421650</v>
      </c>
      <c r="Z19" s="131">
        <v>3527281200</v>
      </c>
      <c r="AA19" s="132">
        <v>3362918450</v>
      </c>
      <c r="AB19" s="132">
        <v>3356553650</v>
      </c>
      <c r="AC19" s="132">
        <v>3447712450</v>
      </c>
      <c r="AD19" s="132">
        <v>3439849850</v>
      </c>
      <c r="AE19" s="132">
        <v>3230999350</v>
      </c>
      <c r="AF19" s="132">
        <v>3296965500</v>
      </c>
      <c r="AG19" s="132">
        <v>3555383500</v>
      </c>
      <c r="AH19" s="132">
        <v>3555383500</v>
      </c>
      <c r="AI19" s="132">
        <v>3555383500</v>
      </c>
      <c r="AJ19" s="132">
        <v>3555383500</v>
      </c>
      <c r="AK19" s="132">
        <v>3555383500</v>
      </c>
      <c r="AL19" s="125" t="s">
        <v>262</v>
      </c>
    </row>
    <row r="25" spans="1:38" ht="15.75" x14ac:dyDescent="0.25">
      <c r="B25" s="415" t="s">
        <v>264</v>
      </c>
      <c r="C25" s="416"/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416"/>
      <c r="P25" s="416"/>
      <c r="Q25" s="416"/>
      <c r="R25" s="416"/>
      <c r="S25" s="416"/>
      <c r="T25" s="416"/>
      <c r="U25" s="416"/>
      <c r="V25" s="416"/>
      <c r="W25" s="416"/>
      <c r="X25" s="416"/>
      <c r="Y25" s="416"/>
      <c r="Z25" s="416"/>
      <c r="AA25" s="416"/>
      <c r="AB25" s="416"/>
      <c r="AC25" s="416"/>
      <c r="AD25" s="416"/>
      <c r="AE25" s="416"/>
      <c r="AF25" s="416"/>
      <c r="AG25" s="416"/>
      <c r="AH25" s="416"/>
      <c r="AI25" s="416"/>
      <c r="AJ25" s="416"/>
      <c r="AK25" s="416"/>
      <c r="AL25" s="417"/>
    </row>
    <row r="26" spans="1:38" x14ac:dyDescent="0.25">
      <c r="B26" s="418" t="s">
        <v>266</v>
      </c>
      <c r="C26" s="420" t="s">
        <v>267</v>
      </c>
      <c r="D26" s="421"/>
      <c r="E26" s="421"/>
      <c r="F26" s="421"/>
      <c r="G26" s="421"/>
      <c r="H26" s="421"/>
      <c r="I26" s="421"/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  <c r="W26" s="421"/>
      <c r="X26" s="421"/>
      <c r="Y26" s="421"/>
      <c r="Z26" s="421"/>
      <c r="AA26" s="421"/>
      <c r="AB26" s="135"/>
      <c r="AC26" s="149"/>
      <c r="AD26" s="165"/>
      <c r="AE26" s="191"/>
      <c r="AF26" s="204"/>
      <c r="AG26" s="218"/>
      <c r="AH26" s="316"/>
      <c r="AI26" s="326"/>
      <c r="AJ26" s="334"/>
      <c r="AK26" s="343"/>
      <c r="AL26" s="422" t="s">
        <v>178</v>
      </c>
    </row>
    <row r="27" spans="1:38" x14ac:dyDescent="0.25">
      <c r="B27" s="419"/>
      <c r="C27" s="65">
        <v>1989</v>
      </c>
      <c r="D27" s="65">
        <v>1990</v>
      </c>
      <c r="E27" s="65">
        <v>1991</v>
      </c>
      <c r="F27" s="65">
        <v>1992</v>
      </c>
      <c r="G27" s="65">
        <v>1993</v>
      </c>
      <c r="H27" s="65">
        <v>1994</v>
      </c>
      <c r="I27" s="65">
        <v>1995</v>
      </c>
      <c r="J27" s="65">
        <v>1996</v>
      </c>
      <c r="K27" s="65">
        <v>1997</v>
      </c>
      <c r="L27" s="65">
        <v>1998</v>
      </c>
      <c r="M27" s="65">
        <v>1999</v>
      </c>
      <c r="N27" s="65">
        <v>2000</v>
      </c>
      <c r="O27" s="65">
        <v>2001</v>
      </c>
      <c r="P27" s="65">
        <v>2002</v>
      </c>
      <c r="Q27" s="65">
        <v>2003</v>
      </c>
      <c r="R27" s="65">
        <v>2004</v>
      </c>
      <c r="S27" s="65">
        <v>2005</v>
      </c>
      <c r="T27" s="65">
        <v>2006</v>
      </c>
      <c r="U27" s="65">
        <v>2007</v>
      </c>
      <c r="V27" s="65">
        <v>2008</v>
      </c>
      <c r="W27" s="65">
        <v>2009</v>
      </c>
      <c r="X27" s="65">
        <v>2010</v>
      </c>
      <c r="Y27" s="65">
        <v>2011</v>
      </c>
      <c r="Z27" s="66">
        <v>2012</v>
      </c>
      <c r="AA27" s="66">
        <v>2013</v>
      </c>
      <c r="AB27" s="66">
        <v>2014</v>
      </c>
      <c r="AC27" s="66">
        <v>2015</v>
      </c>
      <c r="AD27" s="66">
        <v>2016</v>
      </c>
      <c r="AE27" s="66">
        <v>2017</v>
      </c>
      <c r="AF27" s="66">
        <v>2018</v>
      </c>
      <c r="AG27" s="66">
        <v>2019</v>
      </c>
      <c r="AH27" s="66">
        <v>2020</v>
      </c>
      <c r="AI27" s="66">
        <v>2021</v>
      </c>
      <c r="AJ27" s="66">
        <v>2022</v>
      </c>
      <c r="AK27" s="66">
        <v>2023</v>
      </c>
      <c r="AL27" s="423"/>
    </row>
    <row r="28" spans="1:38" ht="22.5" x14ac:dyDescent="0.25">
      <c r="B28" s="67" t="s">
        <v>184</v>
      </c>
      <c r="C28" s="238">
        <v>3192</v>
      </c>
      <c r="D28" s="239">
        <v>3011</v>
      </c>
      <c r="E28" s="239">
        <v>3192</v>
      </c>
      <c r="F28" s="239">
        <v>2128</v>
      </c>
      <c r="G28" s="239">
        <v>2423</v>
      </c>
      <c r="H28" s="239">
        <v>2773</v>
      </c>
      <c r="I28" s="239">
        <v>3085</v>
      </c>
      <c r="J28" s="239">
        <v>2430</v>
      </c>
      <c r="K28" s="239">
        <v>3497</v>
      </c>
      <c r="L28" s="239">
        <v>2610</v>
      </c>
      <c r="M28" s="239">
        <v>3172</v>
      </c>
      <c r="N28" s="239">
        <v>1853</v>
      </c>
      <c r="O28" s="239">
        <v>2998</v>
      </c>
      <c r="P28" s="239">
        <v>2378</v>
      </c>
      <c r="Q28" s="239">
        <v>2339</v>
      </c>
      <c r="R28" s="239">
        <v>3895</v>
      </c>
      <c r="S28" s="239">
        <v>3298</v>
      </c>
      <c r="T28" s="239">
        <v>3081</v>
      </c>
      <c r="U28" s="239">
        <v>1523</v>
      </c>
      <c r="V28" s="239">
        <v>3229</v>
      </c>
      <c r="W28" s="239">
        <v>2815</v>
      </c>
      <c r="X28" s="239">
        <v>3316</v>
      </c>
      <c r="Y28" s="239">
        <v>3989</v>
      </c>
      <c r="Z28" s="239">
        <v>2357</v>
      </c>
      <c r="AA28" s="239">
        <v>3854</v>
      </c>
      <c r="AB28" s="239">
        <v>4054</v>
      </c>
      <c r="AC28" s="239">
        <v>3529</v>
      </c>
      <c r="AD28" s="239">
        <v>3965</v>
      </c>
      <c r="AE28" s="239">
        <v>5225</v>
      </c>
      <c r="AF28" s="239">
        <v>5999</v>
      </c>
      <c r="AG28" s="239">
        <v>5458</v>
      </c>
      <c r="AH28" s="239">
        <v>3402</v>
      </c>
      <c r="AI28" s="239">
        <v>5188</v>
      </c>
      <c r="AJ28" s="239">
        <v>3635</v>
      </c>
      <c r="AK28" s="239">
        <v>4021</v>
      </c>
      <c r="AL28" s="67" t="s">
        <v>184</v>
      </c>
    </row>
    <row r="31" spans="1:38" x14ac:dyDescent="0.25">
      <c r="A31" s="314" t="s">
        <v>263</v>
      </c>
      <c r="B31" s="414" t="s">
        <v>399</v>
      </c>
      <c r="C31" s="414"/>
      <c r="D31" s="414"/>
      <c r="E31" s="414"/>
      <c r="F31" s="414"/>
      <c r="G31" s="414"/>
      <c r="H31" s="414"/>
      <c r="I31" s="414"/>
      <c r="J31" s="414"/>
      <c r="K31" s="414"/>
      <c r="L31" s="414"/>
      <c r="M31" s="414"/>
      <c r="N31" s="414"/>
    </row>
  </sheetData>
  <mergeCells count="13">
    <mergeCell ref="B17:B18"/>
    <mergeCell ref="C17:AA17"/>
    <mergeCell ref="AL17:AL18"/>
    <mergeCell ref="B3:AL3"/>
    <mergeCell ref="B4:B5"/>
    <mergeCell ref="C4:AA4"/>
    <mergeCell ref="AL4:AL5"/>
    <mergeCell ref="B16:AL16"/>
    <mergeCell ref="B31:N31"/>
    <mergeCell ref="B25:AL25"/>
    <mergeCell ref="B26:B27"/>
    <mergeCell ref="C26:AA26"/>
    <mergeCell ref="AL26:AL2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99FF"/>
  </sheetPr>
  <dimension ref="A1:BM51"/>
  <sheetViews>
    <sheetView workbookViewId="0">
      <selection activeCell="D39" sqref="D39"/>
    </sheetView>
  </sheetViews>
  <sheetFormatPr defaultRowHeight="15" x14ac:dyDescent="0.25"/>
  <cols>
    <col min="1" max="1" width="9.42578125" bestFit="1" customWidth="1"/>
    <col min="3" max="3" width="12.42578125" customWidth="1"/>
    <col min="4" max="4" width="12.7109375" customWidth="1"/>
    <col min="5" max="5" width="14.28515625" customWidth="1"/>
    <col min="6" max="6" width="11.28515625" customWidth="1"/>
    <col min="7" max="7" width="12.28515625" customWidth="1"/>
    <col min="8" max="8" width="12.140625" customWidth="1"/>
    <col min="9" max="9" width="11.140625" customWidth="1"/>
    <col min="10" max="10" width="12.42578125" customWidth="1"/>
    <col min="11" max="11" width="11" customWidth="1"/>
    <col min="12" max="12" width="12.28515625" customWidth="1"/>
    <col min="13" max="13" width="15" customWidth="1"/>
    <col min="14" max="14" width="11.7109375" bestFit="1" customWidth="1"/>
    <col min="15" max="15" width="11.42578125" bestFit="1" customWidth="1"/>
    <col min="16" max="16" width="10.85546875" customWidth="1"/>
    <col min="17" max="17" width="11.42578125" bestFit="1" customWidth="1"/>
    <col min="18" max="18" width="14.140625" customWidth="1"/>
    <col min="19" max="19" width="12.5703125" customWidth="1"/>
    <col min="20" max="20" width="10.5703125" customWidth="1"/>
    <col min="21" max="21" width="12.5703125" customWidth="1"/>
    <col min="22" max="22" width="14.5703125" customWidth="1"/>
    <col min="23" max="23" width="15.42578125" customWidth="1"/>
    <col min="24" max="24" width="12.28515625" customWidth="1"/>
    <col min="25" max="25" width="15.5703125" customWidth="1"/>
    <col min="27" max="29" width="11.42578125" bestFit="1" customWidth="1"/>
    <col min="30" max="30" width="14.42578125" customWidth="1"/>
    <col min="32" max="32" width="12.7109375" bestFit="1" customWidth="1"/>
    <col min="33" max="33" width="14" customWidth="1"/>
    <col min="34" max="34" width="14.5703125" customWidth="1"/>
    <col min="35" max="35" width="12.7109375" bestFit="1" customWidth="1"/>
    <col min="36" max="36" width="15.140625" customWidth="1"/>
    <col min="37" max="37" width="13.5703125" customWidth="1"/>
    <col min="38" max="38" width="12.7109375" bestFit="1" customWidth="1"/>
    <col min="39" max="39" width="11.42578125" bestFit="1" customWidth="1"/>
    <col min="40" max="41" width="12.7109375" bestFit="1" customWidth="1"/>
    <col min="42" max="42" width="11.140625" customWidth="1"/>
    <col min="43" max="43" width="12.42578125" customWidth="1"/>
    <col min="44" max="44" width="13" customWidth="1"/>
    <col min="45" max="45" width="15.140625" customWidth="1"/>
    <col min="47" max="47" width="14" customWidth="1"/>
    <col min="48" max="48" width="14.42578125" customWidth="1"/>
    <col min="49" max="49" width="14.7109375" customWidth="1"/>
    <col min="50" max="50" width="12.5703125" customWidth="1"/>
    <col min="51" max="51" width="13.140625" customWidth="1"/>
    <col min="52" max="52" width="14.28515625" customWidth="1"/>
    <col min="54" max="54" width="14.28515625" customWidth="1"/>
    <col min="55" max="55" width="14.5703125" customWidth="1"/>
    <col min="56" max="57" width="12.85546875" customWidth="1"/>
    <col min="58" max="58" width="13.85546875" customWidth="1"/>
    <col min="59" max="59" width="16.28515625" customWidth="1"/>
    <col min="60" max="60" width="13.28515625" customWidth="1"/>
    <col min="62" max="62" width="15" customWidth="1"/>
    <col min="63" max="63" width="17" customWidth="1"/>
    <col min="64" max="64" width="11.42578125" bestFit="1" customWidth="1"/>
    <col min="65" max="65" width="11.7109375" bestFit="1" customWidth="1"/>
  </cols>
  <sheetData>
    <row r="1" spans="1:65" ht="16.5" thickBot="1" x14ac:dyDescent="0.3">
      <c r="A1" s="349" t="s">
        <v>409</v>
      </c>
      <c r="B1" s="350"/>
      <c r="C1" s="350"/>
      <c r="D1" s="350"/>
      <c r="E1" s="350"/>
      <c r="F1" s="350"/>
      <c r="G1" s="350"/>
      <c r="H1" s="350"/>
      <c r="I1" s="350"/>
      <c r="J1" s="350"/>
    </row>
    <row r="2" spans="1:65" s="22" customFormat="1" ht="15.75" customHeight="1" thickBot="1" x14ac:dyDescent="0.3">
      <c r="A2" s="351" t="s">
        <v>10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2"/>
      <c r="AL2" s="352"/>
      <c r="AM2" s="352"/>
      <c r="AN2" s="352"/>
      <c r="AO2" s="352"/>
      <c r="AP2" s="352"/>
      <c r="AQ2" s="352"/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F2" s="352"/>
      <c r="BG2" s="352"/>
      <c r="BH2" s="352"/>
      <c r="BI2" s="352"/>
      <c r="BJ2" s="352"/>
      <c r="BK2" s="352"/>
      <c r="BL2" s="352"/>
      <c r="BM2" s="160"/>
    </row>
    <row r="3" spans="1:65" ht="75.75" thickBot="1" x14ac:dyDescent="0.3">
      <c r="A3" s="17" t="s">
        <v>0</v>
      </c>
      <c r="B3" s="17" t="s">
        <v>11</v>
      </c>
      <c r="C3" s="17" t="s">
        <v>12</v>
      </c>
      <c r="D3" s="17" t="s">
        <v>13</v>
      </c>
      <c r="E3" s="17" t="s">
        <v>69</v>
      </c>
      <c r="F3" s="17" t="s">
        <v>14</v>
      </c>
      <c r="G3" s="17" t="s">
        <v>15</v>
      </c>
      <c r="H3" s="17" t="s">
        <v>16</v>
      </c>
      <c r="I3" s="17" t="s">
        <v>14</v>
      </c>
      <c r="J3" s="17" t="s">
        <v>17</v>
      </c>
      <c r="K3" s="17" t="s">
        <v>19</v>
      </c>
      <c r="L3" s="17" t="s">
        <v>20</v>
      </c>
      <c r="M3" s="17" t="s">
        <v>21</v>
      </c>
      <c r="N3" s="17" t="s">
        <v>14</v>
      </c>
      <c r="O3" s="17" t="s">
        <v>22</v>
      </c>
      <c r="P3" s="17" t="s">
        <v>19</v>
      </c>
      <c r="Q3" s="17" t="s">
        <v>64</v>
      </c>
      <c r="R3" s="17" t="s">
        <v>65</v>
      </c>
      <c r="S3" s="17" t="s">
        <v>66</v>
      </c>
      <c r="T3" s="17" t="s">
        <v>23</v>
      </c>
      <c r="U3" s="17" t="s">
        <v>24</v>
      </c>
      <c r="V3" s="17" t="s">
        <v>67</v>
      </c>
      <c r="W3" s="17" t="s">
        <v>25</v>
      </c>
      <c r="X3" s="17" t="s">
        <v>26</v>
      </c>
      <c r="Y3" s="17" t="s">
        <v>27</v>
      </c>
      <c r="Z3" s="17" t="s">
        <v>28</v>
      </c>
      <c r="AA3" s="17" t="s">
        <v>29</v>
      </c>
      <c r="AB3" s="17" t="s">
        <v>30</v>
      </c>
      <c r="AC3" s="17" t="s">
        <v>31</v>
      </c>
      <c r="AD3" s="17" t="s">
        <v>68</v>
      </c>
      <c r="AE3" s="17" t="s">
        <v>32</v>
      </c>
      <c r="AF3" s="17" t="s">
        <v>33</v>
      </c>
      <c r="AG3" s="17" t="s">
        <v>34</v>
      </c>
      <c r="AH3" s="17" t="s">
        <v>35</v>
      </c>
      <c r="AI3" s="17" t="s">
        <v>36</v>
      </c>
      <c r="AJ3" s="17" t="s">
        <v>37</v>
      </c>
      <c r="AK3" s="17" t="s">
        <v>38</v>
      </c>
      <c r="AL3" s="17" t="s">
        <v>39</v>
      </c>
      <c r="AM3" s="17" t="s">
        <v>40</v>
      </c>
      <c r="AN3" s="17" t="s">
        <v>41</v>
      </c>
      <c r="AO3" s="17" t="s">
        <v>42</v>
      </c>
      <c r="AP3" s="17" t="s">
        <v>43</v>
      </c>
      <c r="AQ3" s="17" t="s">
        <v>44</v>
      </c>
      <c r="AR3" s="17" t="s">
        <v>45</v>
      </c>
      <c r="AS3" s="17" t="s">
        <v>95</v>
      </c>
      <c r="AT3" s="17" t="s">
        <v>46</v>
      </c>
      <c r="AU3" s="17" t="s">
        <v>47</v>
      </c>
      <c r="AV3" s="17" t="s">
        <v>48</v>
      </c>
      <c r="AW3" s="17" t="s">
        <v>49</v>
      </c>
      <c r="AX3" s="17" t="s">
        <v>51</v>
      </c>
      <c r="AY3" s="17" t="s">
        <v>52</v>
      </c>
      <c r="AZ3" s="17" t="s">
        <v>53</v>
      </c>
      <c r="BA3" s="17" t="s">
        <v>54</v>
      </c>
      <c r="BB3" s="17" t="s">
        <v>96</v>
      </c>
      <c r="BC3" s="17" t="s">
        <v>55</v>
      </c>
      <c r="BD3" s="17" t="s">
        <v>56</v>
      </c>
      <c r="BE3" s="17" t="s">
        <v>57</v>
      </c>
      <c r="BF3" s="17" t="s">
        <v>58</v>
      </c>
      <c r="BG3" s="17" t="s">
        <v>59</v>
      </c>
      <c r="BH3" s="17" t="s">
        <v>60</v>
      </c>
      <c r="BI3" s="17" t="s">
        <v>61</v>
      </c>
      <c r="BJ3" s="17" t="s">
        <v>97</v>
      </c>
      <c r="BK3" s="17" t="s">
        <v>62</v>
      </c>
      <c r="BL3" s="17" t="s">
        <v>63</v>
      </c>
      <c r="BM3" s="17" t="s">
        <v>269</v>
      </c>
    </row>
    <row r="4" spans="1:65" ht="15.75" thickBot="1" x14ac:dyDescent="0.3">
      <c r="A4" s="18">
        <v>1989</v>
      </c>
      <c r="B4" s="19"/>
      <c r="C4" s="20" t="s">
        <v>18</v>
      </c>
      <c r="D4" s="20" t="s">
        <v>18</v>
      </c>
      <c r="E4" s="20" t="s">
        <v>18</v>
      </c>
      <c r="F4" s="20" t="s">
        <v>18</v>
      </c>
      <c r="G4" s="20" t="s">
        <v>18</v>
      </c>
      <c r="H4" s="20" t="s">
        <v>18</v>
      </c>
      <c r="I4" s="20" t="s">
        <v>18</v>
      </c>
      <c r="J4" s="20" t="s">
        <v>18</v>
      </c>
      <c r="K4" s="20" t="s">
        <v>18</v>
      </c>
      <c r="L4" s="20" t="s">
        <v>18</v>
      </c>
      <c r="M4" s="20" t="s">
        <v>18</v>
      </c>
      <c r="N4" s="20" t="s">
        <v>18</v>
      </c>
      <c r="O4" s="20" t="s">
        <v>18</v>
      </c>
      <c r="P4" s="20" t="s">
        <v>18</v>
      </c>
      <c r="Q4" s="20" t="s">
        <v>18</v>
      </c>
      <c r="R4" s="20" t="s">
        <v>18</v>
      </c>
      <c r="S4" s="20" t="s">
        <v>18</v>
      </c>
      <c r="T4" s="20" t="s">
        <v>18</v>
      </c>
      <c r="U4" s="20" t="s">
        <v>18</v>
      </c>
      <c r="V4" s="20" t="s">
        <v>18</v>
      </c>
      <c r="W4" s="20" t="s">
        <v>18</v>
      </c>
      <c r="X4" s="20" t="s">
        <v>18</v>
      </c>
      <c r="Y4" s="20" t="s">
        <v>18</v>
      </c>
      <c r="Z4" s="19"/>
      <c r="AA4" s="20" t="s">
        <v>18</v>
      </c>
      <c r="AB4" s="20" t="s">
        <v>18</v>
      </c>
      <c r="AC4" s="20" t="s">
        <v>18</v>
      </c>
      <c r="AD4" s="49">
        <v>6291000</v>
      </c>
      <c r="AE4" s="19"/>
      <c r="AF4" s="20" t="s">
        <v>18</v>
      </c>
      <c r="AG4" s="20" t="s">
        <v>18</v>
      </c>
      <c r="AH4" s="20" t="s">
        <v>18</v>
      </c>
      <c r="AI4" s="20" t="s">
        <v>18</v>
      </c>
      <c r="AJ4" s="20" t="s">
        <v>18</v>
      </c>
      <c r="AK4" s="20" t="s">
        <v>18</v>
      </c>
      <c r="AL4" s="20" t="s">
        <v>18</v>
      </c>
      <c r="AM4" s="20" t="s">
        <v>18</v>
      </c>
      <c r="AN4" s="20" t="s">
        <v>18</v>
      </c>
      <c r="AO4" s="20" t="s">
        <v>18</v>
      </c>
      <c r="AP4" s="20" t="s">
        <v>18</v>
      </c>
      <c r="AQ4" s="20" t="s">
        <v>50</v>
      </c>
      <c r="AR4" s="20" t="s">
        <v>18</v>
      </c>
      <c r="AS4" s="49">
        <v>11671000</v>
      </c>
      <c r="AT4" s="19"/>
      <c r="AU4" s="49">
        <v>15435000</v>
      </c>
      <c r="AV4" s="20" t="s">
        <v>18</v>
      </c>
      <c r="AW4" s="20" t="s">
        <v>18</v>
      </c>
      <c r="AX4" s="20" t="s">
        <v>18</v>
      </c>
      <c r="AY4" s="20" t="s">
        <v>18</v>
      </c>
      <c r="AZ4" s="20" t="s">
        <v>18</v>
      </c>
      <c r="BA4" s="19"/>
      <c r="BB4" s="49">
        <v>1017000</v>
      </c>
      <c r="BC4" s="20" t="s">
        <v>18</v>
      </c>
      <c r="BD4" s="20" t="s">
        <v>18</v>
      </c>
      <c r="BE4" s="20" t="s">
        <v>18</v>
      </c>
      <c r="BF4" s="20" t="s">
        <v>18</v>
      </c>
      <c r="BG4" s="20" t="s">
        <v>18</v>
      </c>
      <c r="BH4" s="49">
        <v>663000</v>
      </c>
      <c r="BI4" s="19"/>
      <c r="BJ4" s="49">
        <v>113968000</v>
      </c>
      <c r="BK4" s="20" t="s">
        <v>18</v>
      </c>
      <c r="BL4" s="49">
        <v>36000</v>
      </c>
      <c r="BM4" s="139">
        <v>1000000</v>
      </c>
    </row>
    <row r="5" spans="1:65" ht="15.75" thickBot="1" x14ac:dyDescent="0.3">
      <c r="A5" s="18">
        <v>1990</v>
      </c>
      <c r="B5" s="19"/>
      <c r="C5" s="20" t="s">
        <v>18</v>
      </c>
      <c r="D5" s="20" t="s">
        <v>18</v>
      </c>
      <c r="E5" s="20" t="s">
        <v>18</v>
      </c>
      <c r="F5" s="20" t="s">
        <v>18</v>
      </c>
      <c r="G5" s="20" t="s">
        <v>18</v>
      </c>
      <c r="H5" s="20" t="s">
        <v>18</v>
      </c>
      <c r="I5" s="20" t="s">
        <v>18</v>
      </c>
      <c r="J5" s="20" t="s">
        <v>18</v>
      </c>
      <c r="K5" s="20" t="s">
        <v>18</v>
      </c>
      <c r="L5" s="20" t="s">
        <v>18</v>
      </c>
      <c r="M5" s="20" t="s">
        <v>18</v>
      </c>
      <c r="N5" s="20" t="s">
        <v>18</v>
      </c>
      <c r="O5" s="20" t="s">
        <v>18</v>
      </c>
      <c r="P5" s="20" t="s">
        <v>18</v>
      </c>
      <c r="Q5" s="20" t="s">
        <v>18</v>
      </c>
      <c r="R5" s="20" t="s">
        <v>18</v>
      </c>
      <c r="S5" s="20" t="s">
        <v>18</v>
      </c>
      <c r="T5" s="20" t="s">
        <v>18</v>
      </c>
      <c r="U5" s="20" t="s">
        <v>18</v>
      </c>
      <c r="V5" s="20" t="s">
        <v>18</v>
      </c>
      <c r="W5" s="20" t="s">
        <v>18</v>
      </c>
      <c r="X5" s="20" t="s">
        <v>18</v>
      </c>
      <c r="Y5" s="20" t="s">
        <v>18</v>
      </c>
      <c r="Z5" s="19"/>
      <c r="AA5" s="20" t="s">
        <v>18</v>
      </c>
      <c r="AB5" s="20" t="s">
        <v>18</v>
      </c>
      <c r="AC5" s="20" t="s">
        <v>18</v>
      </c>
      <c r="AD5" s="49">
        <v>5381000</v>
      </c>
      <c r="AE5" s="19"/>
      <c r="AF5" s="20" t="s">
        <v>18</v>
      </c>
      <c r="AG5" s="20" t="s">
        <v>18</v>
      </c>
      <c r="AH5" s="20" t="s">
        <v>18</v>
      </c>
      <c r="AI5" s="20" t="s">
        <v>18</v>
      </c>
      <c r="AJ5" s="20" t="s">
        <v>18</v>
      </c>
      <c r="AK5" s="20" t="s">
        <v>18</v>
      </c>
      <c r="AL5" s="20" t="s">
        <v>18</v>
      </c>
      <c r="AM5" s="20" t="s">
        <v>18</v>
      </c>
      <c r="AN5" s="20" t="s">
        <v>18</v>
      </c>
      <c r="AO5" s="20" t="s">
        <v>18</v>
      </c>
      <c r="AP5" s="20" t="s">
        <v>18</v>
      </c>
      <c r="AQ5" s="20" t="s">
        <v>18</v>
      </c>
      <c r="AR5" s="20" t="s">
        <v>18</v>
      </c>
      <c r="AS5" s="49">
        <v>12003000</v>
      </c>
      <c r="AT5" s="19"/>
      <c r="AU5" s="49">
        <v>14062000</v>
      </c>
      <c r="AV5" s="20" t="s">
        <v>18</v>
      </c>
      <c r="AW5" s="20" t="s">
        <v>18</v>
      </c>
      <c r="AX5" s="20" t="s">
        <v>18</v>
      </c>
      <c r="AY5" s="20" t="s">
        <v>18</v>
      </c>
      <c r="AZ5" s="20" t="s">
        <v>18</v>
      </c>
      <c r="BA5" s="19"/>
      <c r="BB5" s="49">
        <v>1005000</v>
      </c>
      <c r="BC5" s="20" t="s">
        <v>18</v>
      </c>
      <c r="BD5" s="20" t="s">
        <v>18</v>
      </c>
      <c r="BE5" s="20" t="s">
        <v>18</v>
      </c>
      <c r="BF5" s="20" t="s">
        <v>18</v>
      </c>
      <c r="BG5" s="20" t="s">
        <v>18</v>
      </c>
      <c r="BH5" s="49">
        <v>670000</v>
      </c>
      <c r="BI5" s="19"/>
      <c r="BJ5" s="49">
        <v>121379000</v>
      </c>
      <c r="BK5" s="20" t="s">
        <v>18</v>
      </c>
      <c r="BL5" s="49">
        <v>35000</v>
      </c>
      <c r="BM5" s="139">
        <v>1330000</v>
      </c>
    </row>
    <row r="6" spans="1:65" ht="15.75" thickBot="1" x14ac:dyDescent="0.3">
      <c r="A6" s="18">
        <v>1991</v>
      </c>
      <c r="B6" s="19"/>
      <c r="C6" s="20" t="s">
        <v>18</v>
      </c>
      <c r="D6" s="20" t="s">
        <v>18</v>
      </c>
      <c r="E6" s="20" t="s">
        <v>18</v>
      </c>
      <c r="F6" s="20" t="s">
        <v>18</v>
      </c>
      <c r="G6" s="20" t="s">
        <v>18</v>
      </c>
      <c r="H6" s="20" t="s">
        <v>18</v>
      </c>
      <c r="I6" s="20" t="s">
        <v>18</v>
      </c>
      <c r="J6" s="20" t="s">
        <v>18</v>
      </c>
      <c r="K6" s="20" t="s">
        <v>18</v>
      </c>
      <c r="L6" s="20" t="s">
        <v>18</v>
      </c>
      <c r="M6" s="20" t="s">
        <v>18</v>
      </c>
      <c r="N6" s="20" t="s">
        <v>18</v>
      </c>
      <c r="O6" s="20" t="s">
        <v>18</v>
      </c>
      <c r="P6" s="20" t="s">
        <v>18</v>
      </c>
      <c r="Q6" s="20" t="s">
        <v>18</v>
      </c>
      <c r="R6" s="20" t="s">
        <v>18</v>
      </c>
      <c r="S6" s="20" t="s">
        <v>18</v>
      </c>
      <c r="T6" s="20" t="s">
        <v>18</v>
      </c>
      <c r="U6" s="20" t="s">
        <v>18</v>
      </c>
      <c r="V6" s="20" t="s">
        <v>18</v>
      </c>
      <c r="W6" s="20" t="s">
        <v>18</v>
      </c>
      <c r="X6" s="20" t="s">
        <v>18</v>
      </c>
      <c r="Y6" s="20" t="s">
        <v>18</v>
      </c>
      <c r="Z6" s="19"/>
      <c r="AA6" s="20" t="s">
        <v>18</v>
      </c>
      <c r="AB6" s="20" t="s">
        <v>18</v>
      </c>
      <c r="AC6" s="20" t="s">
        <v>18</v>
      </c>
      <c r="AD6" s="50">
        <v>4355000</v>
      </c>
      <c r="AE6" s="19"/>
      <c r="AF6" s="20" t="s">
        <v>18</v>
      </c>
      <c r="AG6" s="20" t="s">
        <v>18</v>
      </c>
      <c r="AH6" s="20" t="s">
        <v>18</v>
      </c>
      <c r="AI6" s="20" t="s">
        <v>18</v>
      </c>
      <c r="AJ6" s="20" t="s">
        <v>18</v>
      </c>
      <c r="AK6" s="20" t="s">
        <v>18</v>
      </c>
      <c r="AL6" s="20" t="s">
        <v>18</v>
      </c>
      <c r="AM6" s="20" t="s">
        <v>18</v>
      </c>
      <c r="AN6" s="20" t="s">
        <v>18</v>
      </c>
      <c r="AO6" s="20" t="s">
        <v>18</v>
      </c>
      <c r="AP6" s="20" t="s">
        <v>18</v>
      </c>
      <c r="AQ6" s="20" t="s">
        <v>18</v>
      </c>
      <c r="AR6" s="20" t="s">
        <v>18</v>
      </c>
      <c r="AS6" s="49">
        <v>10954000</v>
      </c>
      <c r="AT6" s="19"/>
      <c r="AU6" s="49">
        <v>13879000</v>
      </c>
      <c r="AV6" s="20" t="s">
        <v>18</v>
      </c>
      <c r="AW6" s="20" t="s">
        <v>18</v>
      </c>
      <c r="AX6" s="20" t="s">
        <v>18</v>
      </c>
      <c r="AY6" s="20" t="s">
        <v>18</v>
      </c>
      <c r="AZ6" s="20" t="s">
        <v>18</v>
      </c>
      <c r="BA6" s="19"/>
      <c r="BB6" s="49">
        <v>954000</v>
      </c>
      <c r="BC6" s="20" t="s">
        <v>18</v>
      </c>
      <c r="BD6" s="20" t="s">
        <v>18</v>
      </c>
      <c r="BE6" s="20" t="s">
        <v>18</v>
      </c>
      <c r="BF6" s="20" t="s">
        <v>18</v>
      </c>
      <c r="BG6" s="20" t="s">
        <v>18</v>
      </c>
      <c r="BH6" s="49">
        <v>749000</v>
      </c>
      <c r="BI6" s="19"/>
      <c r="BJ6" s="49">
        <v>106032000</v>
      </c>
      <c r="BK6" s="20" t="s">
        <v>18</v>
      </c>
      <c r="BL6" s="49">
        <v>35000</v>
      </c>
      <c r="BM6" s="139">
        <v>1000000</v>
      </c>
    </row>
    <row r="7" spans="1:65" ht="15.75" thickBot="1" x14ac:dyDescent="0.3">
      <c r="A7" s="18">
        <v>1992</v>
      </c>
      <c r="B7" s="19"/>
      <c r="C7" s="20" t="s">
        <v>18</v>
      </c>
      <c r="D7" s="20" t="s">
        <v>18</v>
      </c>
      <c r="E7" s="20" t="s">
        <v>18</v>
      </c>
      <c r="F7" s="20" t="s">
        <v>18</v>
      </c>
      <c r="G7" s="20" t="s">
        <v>18</v>
      </c>
      <c r="H7" s="20" t="s">
        <v>18</v>
      </c>
      <c r="I7" s="20" t="s">
        <v>18</v>
      </c>
      <c r="J7" s="20" t="s">
        <v>18</v>
      </c>
      <c r="K7" s="20" t="s">
        <v>18</v>
      </c>
      <c r="L7" s="20" t="s">
        <v>18</v>
      </c>
      <c r="M7" s="20" t="s">
        <v>18</v>
      </c>
      <c r="N7" s="20" t="s">
        <v>18</v>
      </c>
      <c r="O7" s="20" t="s">
        <v>18</v>
      </c>
      <c r="P7" s="20" t="s">
        <v>18</v>
      </c>
      <c r="Q7" s="20" t="s">
        <v>18</v>
      </c>
      <c r="R7" s="20" t="s">
        <v>18</v>
      </c>
      <c r="S7" s="20" t="s">
        <v>18</v>
      </c>
      <c r="T7" s="20" t="s">
        <v>18</v>
      </c>
      <c r="U7" s="20" t="s">
        <v>18</v>
      </c>
      <c r="V7" s="20" t="s">
        <v>18</v>
      </c>
      <c r="W7" s="20" t="s">
        <v>18</v>
      </c>
      <c r="X7" s="20" t="s">
        <v>18</v>
      </c>
      <c r="Y7" s="20" t="s">
        <v>18</v>
      </c>
      <c r="Z7" s="19"/>
      <c r="AA7" s="20" t="s">
        <v>18</v>
      </c>
      <c r="AB7" s="20" t="s">
        <v>18</v>
      </c>
      <c r="AC7" s="20" t="s">
        <v>18</v>
      </c>
      <c r="AD7" s="49">
        <v>3683000</v>
      </c>
      <c r="AE7" s="19"/>
      <c r="AF7" s="20" t="s">
        <v>18</v>
      </c>
      <c r="AG7" s="20" t="s">
        <v>18</v>
      </c>
      <c r="AH7" s="20" t="s">
        <v>18</v>
      </c>
      <c r="AI7" s="20" t="s">
        <v>18</v>
      </c>
      <c r="AJ7" s="20" t="s">
        <v>18</v>
      </c>
      <c r="AK7" s="20" t="s">
        <v>18</v>
      </c>
      <c r="AL7" s="20" t="s">
        <v>18</v>
      </c>
      <c r="AM7" s="20" t="s">
        <v>18</v>
      </c>
      <c r="AN7" s="20" t="s">
        <v>18</v>
      </c>
      <c r="AO7" s="20" t="s">
        <v>18</v>
      </c>
      <c r="AP7" s="20" t="s">
        <v>18</v>
      </c>
      <c r="AQ7" s="20" t="s">
        <v>18</v>
      </c>
      <c r="AR7" s="20" t="s">
        <v>18</v>
      </c>
      <c r="AS7" s="49">
        <v>9852000</v>
      </c>
      <c r="AT7" s="19"/>
      <c r="AU7" s="49">
        <v>12079000</v>
      </c>
      <c r="AV7" s="20" t="s">
        <v>18</v>
      </c>
      <c r="AW7" s="20" t="s">
        <v>18</v>
      </c>
      <c r="AX7" s="20" t="s">
        <v>18</v>
      </c>
      <c r="AY7" s="20" t="s">
        <v>18</v>
      </c>
      <c r="AZ7" s="20" t="s">
        <v>18</v>
      </c>
      <c r="BA7" s="19"/>
      <c r="BB7" s="49">
        <v>805000</v>
      </c>
      <c r="BC7" s="20" t="s">
        <v>18</v>
      </c>
      <c r="BD7" s="20" t="s">
        <v>18</v>
      </c>
      <c r="BE7" s="20" t="s">
        <v>18</v>
      </c>
      <c r="BF7" s="20" t="s">
        <v>18</v>
      </c>
      <c r="BG7" s="20" t="s">
        <v>18</v>
      </c>
      <c r="BH7" s="49">
        <v>721000</v>
      </c>
      <c r="BI7" s="19"/>
      <c r="BJ7" s="49">
        <v>87725000</v>
      </c>
      <c r="BK7" s="20" t="s">
        <v>18</v>
      </c>
      <c r="BL7" s="49">
        <v>35000</v>
      </c>
      <c r="BM7" s="139">
        <v>640000</v>
      </c>
    </row>
    <row r="8" spans="1:65" ht="15.75" thickBot="1" x14ac:dyDescent="0.3">
      <c r="A8" s="18">
        <v>1993</v>
      </c>
      <c r="B8" s="19"/>
      <c r="C8" s="20" t="s">
        <v>18</v>
      </c>
      <c r="D8" s="20" t="s">
        <v>18</v>
      </c>
      <c r="E8" s="20" t="s">
        <v>18</v>
      </c>
      <c r="F8" s="20" t="s">
        <v>18</v>
      </c>
      <c r="G8" s="20" t="s">
        <v>18</v>
      </c>
      <c r="H8" s="20" t="s">
        <v>18</v>
      </c>
      <c r="I8" s="20" t="s">
        <v>18</v>
      </c>
      <c r="J8" s="20" t="s">
        <v>18</v>
      </c>
      <c r="K8" s="20" t="s">
        <v>18</v>
      </c>
      <c r="L8" s="20" t="s">
        <v>18</v>
      </c>
      <c r="M8" s="20" t="s">
        <v>18</v>
      </c>
      <c r="N8" s="20" t="s">
        <v>18</v>
      </c>
      <c r="O8" s="20" t="s">
        <v>18</v>
      </c>
      <c r="P8" s="20" t="s">
        <v>18</v>
      </c>
      <c r="Q8" s="20" t="s">
        <v>18</v>
      </c>
      <c r="R8" s="20" t="s">
        <v>18</v>
      </c>
      <c r="S8" s="20" t="s">
        <v>18</v>
      </c>
      <c r="T8" s="20" t="s">
        <v>18</v>
      </c>
      <c r="U8" s="20" t="s">
        <v>18</v>
      </c>
      <c r="V8" s="20" t="s">
        <v>18</v>
      </c>
      <c r="W8" s="20" t="s">
        <v>18</v>
      </c>
      <c r="X8" s="20" t="s">
        <v>18</v>
      </c>
      <c r="Y8" s="20" t="s">
        <v>18</v>
      </c>
      <c r="Z8" s="19"/>
      <c r="AA8" s="20" t="s">
        <v>18</v>
      </c>
      <c r="AB8" s="20" t="s">
        <v>18</v>
      </c>
      <c r="AC8" s="20" t="s">
        <v>18</v>
      </c>
      <c r="AD8" s="49">
        <v>3597000</v>
      </c>
      <c r="AE8" s="19"/>
      <c r="AF8" s="20" t="s">
        <v>18</v>
      </c>
      <c r="AG8" s="20" t="s">
        <v>18</v>
      </c>
      <c r="AH8" s="20" t="s">
        <v>18</v>
      </c>
      <c r="AI8" s="20" t="s">
        <v>18</v>
      </c>
      <c r="AJ8" s="20" t="s">
        <v>18</v>
      </c>
      <c r="AK8" s="20" t="s">
        <v>18</v>
      </c>
      <c r="AL8" s="20" t="s">
        <v>18</v>
      </c>
      <c r="AM8" s="20" t="s">
        <v>18</v>
      </c>
      <c r="AN8" s="20" t="s">
        <v>18</v>
      </c>
      <c r="AO8" s="20" t="s">
        <v>18</v>
      </c>
      <c r="AP8" s="20" t="s">
        <v>18</v>
      </c>
      <c r="AQ8" s="20" t="s">
        <v>18</v>
      </c>
      <c r="AR8" s="20" t="s">
        <v>18</v>
      </c>
      <c r="AS8" s="49">
        <v>9262000</v>
      </c>
      <c r="AT8" s="19"/>
      <c r="AU8" s="49">
        <v>11499000</v>
      </c>
      <c r="AV8" s="20" t="s">
        <v>18</v>
      </c>
      <c r="AW8" s="20" t="s">
        <v>18</v>
      </c>
      <c r="AX8" s="20" t="s">
        <v>18</v>
      </c>
      <c r="AY8" s="20" t="s">
        <v>18</v>
      </c>
      <c r="AZ8" s="20" t="s">
        <v>18</v>
      </c>
      <c r="BA8" s="19"/>
      <c r="BB8" s="49">
        <v>776000</v>
      </c>
      <c r="BC8" s="20" t="s">
        <v>18</v>
      </c>
      <c r="BD8" s="20" t="s">
        <v>18</v>
      </c>
      <c r="BE8" s="20" t="s">
        <v>18</v>
      </c>
      <c r="BF8" s="20" t="s">
        <v>18</v>
      </c>
      <c r="BG8" s="20" t="s">
        <v>18</v>
      </c>
      <c r="BH8" s="49">
        <v>751000</v>
      </c>
      <c r="BI8" s="19"/>
      <c r="BJ8" s="49">
        <v>76532000</v>
      </c>
      <c r="BK8" s="20" t="s">
        <v>18</v>
      </c>
      <c r="BL8" s="49">
        <v>34000</v>
      </c>
      <c r="BM8" s="139">
        <v>771000</v>
      </c>
    </row>
    <row r="9" spans="1:65" ht="15.75" thickBot="1" x14ac:dyDescent="0.3">
      <c r="A9" s="18">
        <v>1994</v>
      </c>
      <c r="B9" s="19"/>
      <c r="C9" s="20" t="s">
        <v>18</v>
      </c>
      <c r="D9" s="20" t="s">
        <v>18</v>
      </c>
      <c r="E9" s="20" t="s">
        <v>18</v>
      </c>
      <c r="F9" s="20" t="s">
        <v>18</v>
      </c>
      <c r="G9" s="20" t="s">
        <v>18</v>
      </c>
      <c r="H9" s="20" t="s">
        <v>18</v>
      </c>
      <c r="I9" s="20" t="s">
        <v>18</v>
      </c>
      <c r="J9" s="20" t="s">
        <v>18</v>
      </c>
      <c r="K9" s="20" t="s">
        <v>18</v>
      </c>
      <c r="L9" s="20" t="s">
        <v>18</v>
      </c>
      <c r="M9" s="20" t="s">
        <v>18</v>
      </c>
      <c r="N9" s="20" t="s">
        <v>18</v>
      </c>
      <c r="O9" s="20" t="s">
        <v>18</v>
      </c>
      <c r="P9" s="20" t="s">
        <v>18</v>
      </c>
      <c r="Q9" s="20" t="s">
        <v>18</v>
      </c>
      <c r="R9" s="20" t="s">
        <v>18</v>
      </c>
      <c r="S9" s="20" t="s">
        <v>18</v>
      </c>
      <c r="T9" s="20" t="s">
        <v>18</v>
      </c>
      <c r="U9" s="20" t="s">
        <v>18</v>
      </c>
      <c r="V9" s="20" t="s">
        <v>18</v>
      </c>
      <c r="W9" s="20" t="s">
        <v>18</v>
      </c>
      <c r="X9" s="20" t="s">
        <v>18</v>
      </c>
      <c r="Y9" s="20" t="s">
        <v>18</v>
      </c>
      <c r="Z9" s="19"/>
      <c r="AA9" s="20" t="s">
        <v>18</v>
      </c>
      <c r="AB9" s="20" t="s">
        <v>18</v>
      </c>
      <c r="AC9" s="20" t="s">
        <v>18</v>
      </c>
      <c r="AD9" s="49">
        <v>3481000</v>
      </c>
      <c r="AE9" s="19"/>
      <c r="AF9" s="20" t="s">
        <v>18</v>
      </c>
      <c r="AG9" s="20" t="s">
        <v>18</v>
      </c>
      <c r="AH9" s="20" t="s">
        <v>18</v>
      </c>
      <c r="AI9" s="20" t="s">
        <v>18</v>
      </c>
      <c r="AJ9" s="20" t="s">
        <v>18</v>
      </c>
      <c r="AK9" s="20" t="s">
        <v>18</v>
      </c>
      <c r="AL9" s="20" t="s">
        <v>18</v>
      </c>
      <c r="AM9" s="20" t="s">
        <v>18</v>
      </c>
      <c r="AN9" s="20" t="s">
        <v>18</v>
      </c>
      <c r="AO9" s="20" t="s">
        <v>18</v>
      </c>
      <c r="AP9" s="20" t="s">
        <v>18</v>
      </c>
      <c r="AQ9" s="20" t="s">
        <v>18</v>
      </c>
      <c r="AR9" s="20" t="s">
        <v>18</v>
      </c>
      <c r="AS9" s="49">
        <v>7758000</v>
      </c>
      <c r="AT9" s="19"/>
      <c r="AU9" s="49">
        <v>10897000</v>
      </c>
      <c r="AV9" s="20" t="s">
        <v>18</v>
      </c>
      <c r="AW9" s="20" t="s">
        <v>18</v>
      </c>
      <c r="AX9" s="20" t="s">
        <v>18</v>
      </c>
      <c r="AY9" s="20" t="s">
        <v>18</v>
      </c>
      <c r="AZ9" s="20" t="s">
        <v>18</v>
      </c>
      <c r="BA9" s="19"/>
      <c r="BB9" s="49">
        <v>745000</v>
      </c>
      <c r="BC9" s="20" t="s">
        <v>18</v>
      </c>
      <c r="BD9" s="20" t="s">
        <v>18</v>
      </c>
      <c r="BE9" s="20" t="s">
        <v>18</v>
      </c>
      <c r="BF9" s="20" t="s">
        <v>18</v>
      </c>
      <c r="BG9" s="20" t="s">
        <v>18</v>
      </c>
      <c r="BH9" s="49">
        <v>784000</v>
      </c>
      <c r="BI9" s="19"/>
      <c r="BJ9" s="49">
        <v>70157000</v>
      </c>
      <c r="BK9" s="20" t="s">
        <v>18</v>
      </c>
      <c r="BL9" s="49">
        <v>33000</v>
      </c>
      <c r="BM9" s="139">
        <v>800000</v>
      </c>
    </row>
    <row r="10" spans="1:65" ht="15.75" thickBot="1" x14ac:dyDescent="0.3">
      <c r="A10" s="18">
        <v>1995</v>
      </c>
      <c r="B10" s="19"/>
      <c r="C10" s="20" t="s">
        <v>18</v>
      </c>
      <c r="D10" s="20" t="s">
        <v>18</v>
      </c>
      <c r="E10" s="20" t="s">
        <v>18</v>
      </c>
      <c r="F10" s="20" t="s">
        <v>18</v>
      </c>
      <c r="G10" s="20" t="s">
        <v>18</v>
      </c>
      <c r="H10" s="20" t="s">
        <v>18</v>
      </c>
      <c r="I10" s="20" t="s">
        <v>18</v>
      </c>
      <c r="J10" s="20" t="s">
        <v>18</v>
      </c>
      <c r="K10" s="20" t="s">
        <v>18</v>
      </c>
      <c r="L10" s="20" t="s">
        <v>18</v>
      </c>
      <c r="M10" s="20" t="s">
        <v>18</v>
      </c>
      <c r="N10" s="20" t="s">
        <v>18</v>
      </c>
      <c r="O10" s="20" t="s">
        <v>18</v>
      </c>
      <c r="P10" s="20" t="s">
        <v>18</v>
      </c>
      <c r="Q10" s="20" t="s">
        <v>18</v>
      </c>
      <c r="R10" s="20" t="s">
        <v>18</v>
      </c>
      <c r="S10" s="20" t="s">
        <v>18</v>
      </c>
      <c r="T10" s="20" t="s">
        <v>18</v>
      </c>
      <c r="U10" s="20" t="s">
        <v>18</v>
      </c>
      <c r="V10" s="20" t="s">
        <v>18</v>
      </c>
      <c r="W10" s="20" t="s">
        <v>18</v>
      </c>
      <c r="X10" s="20" t="s">
        <v>18</v>
      </c>
      <c r="Y10" s="20" t="s">
        <v>18</v>
      </c>
      <c r="Z10" s="19"/>
      <c r="AA10" s="20" t="s">
        <v>18</v>
      </c>
      <c r="AB10" s="20" t="s">
        <v>18</v>
      </c>
      <c r="AC10" s="20" t="s">
        <v>18</v>
      </c>
      <c r="AD10" s="49">
        <v>3496000</v>
      </c>
      <c r="AE10" s="19"/>
      <c r="AF10" s="20" t="s">
        <v>18</v>
      </c>
      <c r="AG10" s="20" t="s">
        <v>18</v>
      </c>
      <c r="AH10" s="20" t="s">
        <v>18</v>
      </c>
      <c r="AI10" s="20" t="s">
        <v>18</v>
      </c>
      <c r="AJ10" s="20" t="s">
        <v>18</v>
      </c>
      <c r="AK10" s="20" t="s">
        <v>18</v>
      </c>
      <c r="AL10" s="20" t="s">
        <v>18</v>
      </c>
      <c r="AM10" s="20" t="s">
        <v>18</v>
      </c>
      <c r="AN10" s="20" t="s">
        <v>18</v>
      </c>
      <c r="AO10" s="20" t="s">
        <v>18</v>
      </c>
      <c r="AP10" s="20" t="s">
        <v>18</v>
      </c>
      <c r="AQ10" s="20" t="s">
        <v>18</v>
      </c>
      <c r="AR10" s="20" t="s">
        <v>18</v>
      </c>
      <c r="AS10" s="49">
        <v>7960000</v>
      </c>
      <c r="AT10" s="19"/>
      <c r="AU10" s="49">
        <v>10381000</v>
      </c>
      <c r="AV10" s="20" t="s">
        <v>18</v>
      </c>
      <c r="AW10" s="20" t="s">
        <v>18</v>
      </c>
      <c r="AX10" s="20" t="s">
        <v>18</v>
      </c>
      <c r="AY10" s="20" t="s">
        <v>18</v>
      </c>
      <c r="AZ10" s="20" t="s">
        <v>18</v>
      </c>
      <c r="BA10" s="19"/>
      <c r="BB10" s="49">
        <v>705000</v>
      </c>
      <c r="BC10" s="20" t="s">
        <v>18</v>
      </c>
      <c r="BD10" s="20" t="s">
        <v>18</v>
      </c>
      <c r="BE10" s="20" t="s">
        <v>18</v>
      </c>
      <c r="BF10" s="20" t="s">
        <v>18</v>
      </c>
      <c r="BG10" s="20" t="s">
        <v>18</v>
      </c>
      <c r="BH10" s="49">
        <v>806000</v>
      </c>
      <c r="BI10" s="19"/>
      <c r="BJ10" s="49">
        <v>80524000</v>
      </c>
      <c r="BK10" s="20" t="s">
        <v>18</v>
      </c>
      <c r="BL10" s="49">
        <v>32000</v>
      </c>
      <c r="BM10" s="139">
        <v>1000000</v>
      </c>
    </row>
    <row r="11" spans="1:65" ht="15.75" thickBot="1" x14ac:dyDescent="0.3">
      <c r="A11" s="18">
        <v>1996</v>
      </c>
      <c r="B11" s="19"/>
      <c r="C11" s="20" t="s">
        <v>18</v>
      </c>
      <c r="D11" s="20" t="s">
        <v>18</v>
      </c>
      <c r="E11" s="20" t="s">
        <v>18</v>
      </c>
      <c r="F11" s="20" t="s">
        <v>18</v>
      </c>
      <c r="G11" s="20" t="s">
        <v>18</v>
      </c>
      <c r="H11" s="20" t="s">
        <v>18</v>
      </c>
      <c r="I11" s="20" t="s">
        <v>18</v>
      </c>
      <c r="J11" s="20" t="s">
        <v>18</v>
      </c>
      <c r="K11" s="20" t="s">
        <v>18</v>
      </c>
      <c r="L11" s="20" t="s">
        <v>18</v>
      </c>
      <c r="M11" s="20" t="s">
        <v>18</v>
      </c>
      <c r="N11" s="20" t="s">
        <v>18</v>
      </c>
      <c r="O11" s="20" t="s">
        <v>18</v>
      </c>
      <c r="P11" s="20" t="s">
        <v>18</v>
      </c>
      <c r="Q11" s="20" t="s">
        <v>18</v>
      </c>
      <c r="R11" s="20" t="s">
        <v>18</v>
      </c>
      <c r="S11" s="20" t="s">
        <v>18</v>
      </c>
      <c r="T11" s="20" t="s">
        <v>18</v>
      </c>
      <c r="U11" s="20" t="s">
        <v>18</v>
      </c>
      <c r="V11" s="20" t="s">
        <v>18</v>
      </c>
      <c r="W11" s="20" t="s">
        <v>18</v>
      </c>
      <c r="X11" s="20" t="s">
        <v>18</v>
      </c>
      <c r="Y11" s="20" t="s">
        <v>18</v>
      </c>
      <c r="Z11" s="19"/>
      <c r="AA11" s="20" t="s">
        <v>18</v>
      </c>
      <c r="AB11" s="20" t="s">
        <v>18</v>
      </c>
      <c r="AC11" s="20" t="s">
        <v>18</v>
      </c>
      <c r="AD11" s="49">
        <v>3435000</v>
      </c>
      <c r="AE11" s="19"/>
      <c r="AF11" s="20" t="s">
        <v>18</v>
      </c>
      <c r="AG11" s="20" t="s">
        <v>18</v>
      </c>
      <c r="AH11" s="20" t="s">
        <v>18</v>
      </c>
      <c r="AI11" s="20" t="s">
        <v>18</v>
      </c>
      <c r="AJ11" s="20" t="s">
        <v>18</v>
      </c>
      <c r="AK11" s="20" t="s">
        <v>18</v>
      </c>
      <c r="AL11" s="20" t="s">
        <v>18</v>
      </c>
      <c r="AM11" s="20" t="s">
        <v>18</v>
      </c>
      <c r="AN11" s="20" t="s">
        <v>18</v>
      </c>
      <c r="AO11" s="20" t="s">
        <v>18</v>
      </c>
      <c r="AP11" s="20" t="s">
        <v>18</v>
      </c>
      <c r="AQ11" s="20" t="s">
        <v>18</v>
      </c>
      <c r="AR11" s="20" t="s">
        <v>18</v>
      </c>
      <c r="AS11" s="49">
        <v>8235000</v>
      </c>
      <c r="AT11" s="19"/>
      <c r="AU11" s="49">
        <v>9663000</v>
      </c>
      <c r="AV11" s="20" t="s">
        <v>18</v>
      </c>
      <c r="AW11" s="20" t="s">
        <v>18</v>
      </c>
      <c r="AX11" s="20" t="s">
        <v>18</v>
      </c>
      <c r="AY11" s="20" t="s">
        <v>18</v>
      </c>
      <c r="AZ11" s="20" t="s">
        <v>18</v>
      </c>
      <c r="BA11" s="19"/>
      <c r="BB11" s="49">
        <v>654000</v>
      </c>
      <c r="BC11" s="20" t="s">
        <v>18</v>
      </c>
      <c r="BD11" s="20" t="s">
        <v>18</v>
      </c>
      <c r="BE11" s="20" t="s">
        <v>18</v>
      </c>
      <c r="BF11" s="20" t="s">
        <v>18</v>
      </c>
      <c r="BG11" s="20" t="s">
        <v>18</v>
      </c>
      <c r="BH11" s="49">
        <v>816000</v>
      </c>
      <c r="BI11" s="19"/>
      <c r="BJ11" s="49">
        <v>78478000</v>
      </c>
      <c r="BK11" s="20" t="s">
        <v>18</v>
      </c>
      <c r="BL11" s="49">
        <v>31000</v>
      </c>
      <c r="BM11" s="139">
        <v>1000000</v>
      </c>
    </row>
    <row r="12" spans="1:65" ht="15.75" thickBot="1" x14ac:dyDescent="0.3">
      <c r="A12" s="18">
        <v>1997</v>
      </c>
      <c r="B12" s="19"/>
      <c r="C12" s="20" t="s">
        <v>18</v>
      </c>
      <c r="D12" s="20" t="s">
        <v>18</v>
      </c>
      <c r="E12" s="20" t="s">
        <v>18</v>
      </c>
      <c r="F12" s="20" t="s">
        <v>18</v>
      </c>
      <c r="G12" s="20" t="s">
        <v>18</v>
      </c>
      <c r="H12" s="20" t="s">
        <v>18</v>
      </c>
      <c r="I12" s="20" t="s">
        <v>18</v>
      </c>
      <c r="J12" s="20" t="s">
        <v>18</v>
      </c>
      <c r="K12" s="20" t="s">
        <v>18</v>
      </c>
      <c r="L12" s="20" t="s">
        <v>18</v>
      </c>
      <c r="M12" s="20" t="s">
        <v>18</v>
      </c>
      <c r="N12" s="20" t="s">
        <v>18</v>
      </c>
      <c r="O12" s="20" t="s">
        <v>18</v>
      </c>
      <c r="P12" s="20" t="s">
        <v>18</v>
      </c>
      <c r="Q12" s="20" t="s">
        <v>18</v>
      </c>
      <c r="R12" s="20" t="s">
        <v>18</v>
      </c>
      <c r="S12" s="20" t="s">
        <v>18</v>
      </c>
      <c r="T12" s="20" t="s">
        <v>18</v>
      </c>
      <c r="U12" s="20" t="s">
        <v>18</v>
      </c>
      <c r="V12" s="20" t="s">
        <v>18</v>
      </c>
      <c r="W12" s="20" t="s">
        <v>18</v>
      </c>
      <c r="X12" s="20" t="s">
        <v>18</v>
      </c>
      <c r="Y12" s="20" t="s">
        <v>18</v>
      </c>
      <c r="Z12" s="19"/>
      <c r="AA12" s="20" t="s">
        <v>18</v>
      </c>
      <c r="AB12" s="20" t="s">
        <v>18</v>
      </c>
      <c r="AC12" s="20" t="s">
        <v>18</v>
      </c>
      <c r="AD12" s="49">
        <v>3235000</v>
      </c>
      <c r="AE12" s="19"/>
      <c r="AF12" s="20" t="s">
        <v>18</v>
      </c>
      <c r="AG12" s="20" t="s">
        <v>18</v>
      </c>
      <c r="AH12" s="20" t="s">
        <v>18</v>
      </c>
      <c r="AI12" s="20" t="s">
        <v>18</v>
      </c>
      <c r="AJ12" s="20" t="s">
        <v>18</v>
      </c>
      <c r="AK12" s="20" t="s">
        <v>18</v>
      </c>
      <c r="AL12" s="20" t="s">
        <v>18</v>
      </c>
      <c r="AM12" s="20" t="s">
        <v>18</v>
      </c>
      <c r="AN12" s="20" t="s">
        <v>18</v>
      </c>
      <c r="AO12" s="20" t="s">
        <v>18</v>
      </c>
      <c r="AP12" s="20" t="s">
        <v>18</v>
      </c>
      <c r="AQ12" s="20" t="s">
        <v>18</v>
      </c>
      <c r="AR12" s="20" t="s">
        <v>18</v>
      </c>
      <c r="AS12" s="49">
        <v>7097000</v>
      </c>
      <c r="AT12" s="19"/>
      <c r="AU12" s="49">
        <v>8937000</v>
      </c>
      <c r="AV12" s="20" t="s">
        <v>18</v>
      </c>
      <c r="AW12" s="20" t="s">
        <v>18</v>
      </c>
      <c r="AX12" s="20" t="s">
        <v>18</v>
      </c>
      <c r="AY12" s="20" t="s">
        <v>18</v>
      </c>
      <c r="AZ12" s="20" t="s">
        <v>18</v>
      </c>
      <c r="BA12" s="19"/>
      <c r="BB12" s="49">
        <v>610000</v>
      </c>
      <c r="BC12" s="20" t="s">
        <v>18</v>
      </c>
      <c r="BD12" s="20" t="s">
        <v>18</v>
      </c>
      <c r="BE12" s="20" t="s">
        <v>18</v>
      </c>
      <c r="BF12" s="20" t="s">
        <v>18</v>
      </c>
      <c r="BG12" s="20" t="s">
        <v>18</v>
      </c>
      <c r="BH12" s="49">
        <v>822000</v>
      </c>
      <c r="BI12" s="19"/>
      <c r="BJ12" s="49">
        <v>66620000</v>
      </c>
      <c r="BK12" s="20" t="s">
        <v>18</v>
      </c>
      <c r="BL12" s="49">
        <v>30000</v>
      </c>
      <c r="BM12" s="139">
        <v>1000000</v>
      </c>
    </row>
    <row r="13" spans="1:65" ht="15.75" thickBot="1" x14ac:dyDescent="0.3">
      <c r="A13" s="18">
        <v>1998</v>
      </c>
      <c r="B13" s="19"/>
      <c r="C13" s="20" t="s">
        <v>18</v>
      </c>
      <c r="D13" s="20" t="s">
        <v>18</v>
      </c>
      <c r="E13" s="20" t="s">
        <v>18</v>
      </c>
      <c r="F13" s="20" t="s">
        <v>18</v>
      </c>
      <c r="G13" s="20" t="s">
        <v>18</v>
      </c>
      <c r="H13" s="20" t="s">
        <v>18</v>
      </c>
      <c r="I13" s="20" t="s">
        <v>18</v>
      </c>
      <c r="J13" s="20" t="s">
        <v>18</v>
      </c>
      <c r="K13" s="20" t="s">
        <v>18</v>
      </c>
      <c r="L13" s="20" t="s">
        <v>18</v>
      </c>
      <c r="M13" s="20" t="s">
        <v>18</v>
      </c>
      <c r="N13" s="20" t="s">
        <v>18</v>
      </c>
      <c r="O13" s="20" t="s">
        <v>18</v>
      </c>
      <c r="P13" s="20" t="s">
        <v>18</v>
      </c>
      <c r="Q13" s="20" t="s">
        <v>18</v>
      </c>
      <c r="R13" s="20" t="s">
        <v>18</v>
      </c>
      <c r="S13" s="20" t="s">
        <v>18</v>
      </c>
      <c r="T13" s="20" t="s">
        <v>18</v>
      </c>
      <c r="U13" s="20" t="s">
        <v>18</v>
      </c>
      <c r="V13" s="20" t="s">
        <v>18</v>
      </c>
      <c r="W13" s="20" t="s">
        <v>18</v>
      </c>
      <c r="X13" s="20" t="s">
        <v>18</v>
      </c>
      <c r="Y13" s="20" t="s">
        <v>18</v>
      </c>
      <c r="Z13" s="19"/>
      <c r="AA13" s="20" t="s">
        <v>18</v>
      </c>
      <c r="AB13" s="20" t="s">
        <v>18</v>
      </c>
      <c r="AC13" s="20" t="s">
        <v>18</v>
      </c>
      <c r="AD13" s="49">
        <v>3143000</v>
      </c>
      <c r="AE13" s="19"/>
      <c r="AF13" s="20" t="s">
        <v>18</v>
      </c>
      <c r="AG13" s="20" t="s">
        <v>18</v>
      </c>
      <c r="AH13" s="20" t="s">
        <v>18</v>
      </c>
      <c r="AI13" s="20" t="s">
        <v>18</v>
      </c>
      <c r="AJ13" s="20" t="s">
        <v>18</v>
      </c>
      <c r="AK13" s="20" t="s">
        <v>18</v>
      </c>
      <c r="AL13" s="20" t="s">
        <v>18</v>
      </c>
      <c r="AM13" s="20" t="s">
        <v>18</v>
      </c>
      <c r="AN13" s="20" t="s">
        <v>18</v>
      </c>
      <c r="AO13" s="20" t="s">
        <v>18</v>
      </c>
      <c r="AP13" s="20" t="s">
        <v>18</v>
      </c>
      <c r="AQ13" s="20" t="s">
        <v>18</v>
      </c>
      <c r="AR13" s="20" t="s">
        <v>18</v>
      </c>
      <c r="AS13" s="49">
        <v>7194000</v>
      </c>
      <c r="AT13" s="19"/>
      <c r="AU13" s="49">
        <v>8409000</v>
      </c>
      <c r="AV13" s="20" t="s">
        <v>18</v>
      </c>
      <c r="AW13" s="20" t="s">
        <v>18</v>
      </c>
      <c r="AX13" s="20" t="s">
        <v>18</v>
      </c>
      <c r="AY13" s="20" t="s">
        <v>18</v>
      </c>
      <c r="AZ13" s="20" t="s">
        <v>18</v>
      </c>
      <c r="BA13" s="19"/>
      <c r="BB13" s="49">
        <v>585000</v>
      </c>
      <c r="BC13" s="20" t="s">
        <v>18</v>
      </c>
      <c r="BD13" s="20" t="s">
        <v>18</v>
      </c>
      <c r="BE13" s="20" t="s">
        <v>18</v>
      </c>
      <c r="BF13" s="20" t="s">
        <v>18</v>
      </c>
      <c r="BG13" s="20" t="s">
        <v>18</v>
      </c>
      <c r="BH13" s="49">
        <v>839000</v>
      </c>
      <c r="BI13" s="19"/>
      <c r="BJ13" s="49">
        <v>69480000</v>
      </c>
      <c r="BK13" s="20" t="s">
        <v>18</v>
      </c>
      <c r="BL13" s="49">
        <v>30500</v>
      </c>
      <c r="BM13" s="139">
        <v>1200000</v>
      </c>
    </row>
    <row r="14" spans="1:65" ht="15.75" thickBot="1" x14ac:dyDescent="0.3">
      <c r="A14" s="18">
        <v>1999</v>
      </c>
      <c r="B14" s="19"/>
      <c r="C14" s="20" t="s">
        <v>18</v>
      </c>
      <c r="D14" s="20" t="s">
        <v>18</v>
      </c>
      <c r="E14" s="20" t="s">
        <v>18</v>
      </c>
      <c r="F14" s="20" t="s">
        <v>18</v>
      </c>
      <c r="G14" s="20" t="s">
        <v>18</v>
      </c>
      <c r="H14" s="20" t="s">
        <v>18</v>
      </c>
      <c r="I14" s="20" t="s">
        <v>18</v>
      </c>
      <c r="J14" s="20" t="s">
        <v>18</v>
      </c>
      <c r="K14" s="20" t="s">
        <v>18</v>
      </c>
      <c r="L14" s="20" t="s">
        <v>18</v>
      </c>
      <c r="M14" s="20" t="s">
        <v>18</v>
      </c>
      <c r="N14" s="20" t="s">
        <v>18</v>
      </c>
      <c r="O14" s="20" t="s">
        <v>18</v>
      </c>
      <c r="P14" s="20" t="s">
        <v>18</v>
      </c>
      <c r="Q14" s="20" t="s">
        <v>18</v>
      </c>
      <c r="R14" s="20" t="s">
        <v>18</v>
      </c>
      <c r="S14" s="20" t="s">
        <v>18</v>
      </c>
      <c r="T14" s="20" t="s">
        <v>18</v>
      </c>
      <c r="U14" s="20" t="s">
        <v>18</v>
      </c>
      <c r="V14" s="20" t="s">
        <v>18</v>
      </c>
      <c r="W14" s="20" t="s">
        <v>18</v>
      </c>
      <c r="X14" s="20" t="s">
        <v>18</v>
      </c>
      <c r="Y14" s="20" t="s">
        <v>18</v>
      </c>
      <c r="Z14" s="19"/>
      <c r="AA14" s="20" t="s">
        <v>18</v>
      </c>
      <c r="AB14" s="20" t="s">
        <v>18</v>
      </c>
      <c r="AC14" s="20" t="s">
        <v>18</v>
      </c>
      <c r="AD14" s="49">
        <v>3051000</v>
      </c>
      <c r="AE14" s="19"/>
      <c r="AF14" s="20" t="s">
        <v>18</v>
      </c>
      <c r="AG14" s="20" t="s">
        <v>18</v>
      </c>
      <c r="AH14" s="20" t="s">
        <v>18</v>
      </c>
      <c r="AI14" s="20" t="s">
        <v>18</v>
      </c>
      <c r="AJ14" s="20" t="s">
        <v>18</v>
      </c>
      <c r="AK14" s="20" t="s">
        <v>18</v>
      </c>
      <c r="AL14" s="20" t="s">
        <v>18</v>
      </c>
      <c r="AM14" s="20" t="s">
        <v>18</v>
      </c>
      <c r="AN14" s="20" t="s">
        <v>18</v>
      </c>
      <c r="AO14" s="20" t="s">
        <v>18</v>
      </c>
      <c r="AP14" s="20" t="s">
        <v>18</v>
      </c>
      <c r="AQ14" s="20" t="s">
        <v>18</v>
      </c>
      <c r="AR14" s="20" t="s">
        <v>18</v>
      </c>
      <c r="AS14" s="49">
        <v>5848000</v>
      </c>
      <c r="AT14" s="19"/>
      <c r="AU14" s="49">
        <v>8121000</v>
      </c>
      <c r="AV14" s="20" t="s">
        <v>18</v>
      </c>
      <c r="AW14" s="20" t="s">
        <v>18</v>
      </c>
      <c r="AX14" s="20" t="s">
        <v>18</v>
      </c>
      <c r="AY14" s="20" t="s">
        <v>18</v>
      </c>
      <c r="AZ14" s="20" t="s">
        <v>18</v>
      </c>
      <c r="BA14" s="19"/>
      <c r="BB14" s="49">
        <v>558000</v>
      </c>
      <c r="BC14" s="20" t="s">
        <v>18</v>
      </c>
      <c r="BD14" s="20" t="s">
        <v>18</v>
      </c>
      <c r="BE14" s="20" t="s">
        <v>18</v>
      </c>
      <c r="BF14" s="20" t="s">
        <v>18</v>
      </c>
      <c r="BG14" s="20" t="s">
        <v>18</v>
      </c>
      <c r="BH14" s="49">
        <v>858000</v>
      </c>
      <c r="BI14" s="19"/>
      <c r="BJ14" s="49">
        <v>69143000</v>
      </c>
      <c r="BK14" s="20" t="s">
        <v>18</v>
      </c>
      <c r="BL14" s="49">
        <v>31000</v>
      </c>
      <c r="BM14" s="139">
        <v>1300000</v>
      </c>
    </row>
    <row r="15" spans="1:65" ht="15.75" thickBot="1" x14ac:dyDescent="0.3">
      <c r="A15" s="18">
        <v>2000</v>
      </c>
      <c r="B15" s="19"/>
      <c r="C15" s="20" t="s">
        <v>18</v>
      </c>
      <c r="D15" s="20" t="s">
        <v>18</v>
      </c>
      <c r="E15" s="20" t="s">
        <v>18</v>
      </c>
      <c r="F15" s="20" t="s">
        <v>18</v>
      </c>
      <c r="G15" s="20" t="s">
        <v>18</v>
      </c>
      <c r="H15" s="20" t="s">
        <v>18</v>
      </c>
      <c r="I15" s="20" t="s">
        <v>18</v>
      </c>
      <c r="J15" s="20" t="s">
        <v>18</v>
      </c>
      <c r="K15" s="20" t="s">
        <v>18</v>
      </c>
      <c r="L15" s="20" t="s">
        <v>18</v>
      </c>
      <c r="M15" s="20" t="s">
        <v>18</v>
      </c>
      <c r="N15" s="20" t="s">
        <v>18</v>
      </c>
      <c r="O15" s="20" t="s">
        <v>18</v>
      </c>
      <c r="P15" s="20" t="s">
        <v>18</v>
      </c>
      <c r="Q15" s="20" t="s">
        <v>18</v>
      </c>
      <c r="R15" s="20" t="s">
        <v>18</v>
      </c>
      <c r="S15" s="20" t="s">
        <v>18</v>
      </c>
      <c r="T15" s="20" t="s">
        <v>18</v>
      </c>
      <c r="U15" s="20" t="s">
        <v>18</v>
      </c>
      <c r="V15" s="20" t="s">
        <v>18</v>
      </c>
      <c r="W15" s="20" t="s">
        <v>18</v>
      </c>
      <c r="X15" s="20" t="s">
        <v>18</v>
      </c>
      <c r="Y15" s="20" t="s">
        <v>18</v>
      </c>
      <c r="Z15" s="19"/>
      <c r="AA15" s="20" t="s">
        <v>18</v>
      </c>
      <c r="AB15" s="20" t="s">
        <v>18</v>
      </c>
      <c r="AC15" s="20" t="s">
        <v>18</v>
      </c>
      <c r="AD15" s="49">
        <v>2870000</v>
      </c>
      <c r="AE15" s="19"/>
      <c r="AF15" s="20" t="s">
        <v>18</v>
      </c>
      <c r="AG15" s="20" t="s">
        <v>18</v>
      </c>
      <c r="AH15" s="20" t="s">
        <v>18</v>
      </c>
      <c r="AI15" s="20" t="s">
        <v>18</v>
      </c>
      <c r="AJ15" s="20" t="s">
        <v>18</v>
      </c>
      <c r="AK15" s="20" t="s">
        <v>18</v>
      </c>
      <c r="AL15" s="20" t="s">
        <v>18</v>
      </c>
      <c r="AM15" s="20" t="s">
        <v>18</v>
      </c>
      <c r="AN15" s="20" t="s">
        <v>18</v>
      </c>
      <c r="AO15" s="20" t="s">
        <v>18</v>
      </c>
      <c r="AP15" s="20" t="s">
        <v>18</v>
      </c>
      <c r="AQ15" s="20" t="s">
        <v>18</v>
      </c>
      <c r="AR15" s="20" t="s">
        <v>18</v>
      </c>
      <c r="AS15" s="49">
        <v>4797000</v>
      </c>
      <c r="AT15" s="19"/>
      <c r="AU15" s="49">
        <v>7657000</v>
      </c>
      <c r="AV15" s="20" t="s">
        <v>18</v>
      </c>
      <c r="AW15" s="20" t="s">
        <v>18</v>
      </c>
      <c r="AX15" s="20" t="s">
        <v>18</v>
      </c>
      <c r="AY15" s="20" t="s">
        <v>18</v>
      </c>
      <c r="AZ15" s="20" t="s">
        <v>18</v>
      </c>
      <c r="BA15" s="19"/>
      <c r="BB15" s="49">
        <v>538000</v>
      </c>
      <c r="BC15" s="20" t="s">
        <v>18</v>
      </c>
      <c r="BD15" s="20" t="s">
        <v>18</v>
      </c>
      <c r="BE15" s="20" t="s">
        <v>18</v>
      </c>
      <c r="BF15" s="20" t="s">
        <v>18</v>
      </c>
      <c r="BG15" s="20" t="s">
        <v>18</v>
      </c>
      <c r="BH15" s="49">
        <v>865000</v>
      </c>
      <c r="BI15" s="19"/>
      <c r="BJ15" s="49">
        <v>70076000</v>
      </c>
      <c r="BK15" s="20" t="s">
        <v>18</v>
      </c>
      <c r="BL15" s="49">
        <v>30000</v>
      </c>
      <c r="BM15" s="139">
        <v>1300000</v>
      </c>
    </row>
    <row r="16" spans="1:65" ht="15.75" thickBot="1" x14ac:dyDescent="0.3">
      <c r="A16" s="18">
        <v>2001</v>
      </c>
      <c r="B16" s="19"/>
      <c r="C16" s="20" t="s">
        <v>18</v>
      </c>
      <c r="D16" s="20" t="s">
        <v>18</v>
      </c>
      <c r="E16" s="20" t="s">
        <v>18</v>
      </c>
      <c r="F16" s="20" t="s">
        <v>18</v>
      </c>
      <c r="G16" s="20" t="s">
        <v>18</v>
      </c>
      <c r="H16" s="20" t="s">
        <v>18</v>
      </c>
      <c r="I16" s="20" t="s">
        <v>18</v>
      </c>
      <c r="J16" s="20" t="s">
        <v>18</v>
      </c>
      <c r="K16" s="20" t="s">
        <v>18</v>
      </c>
      <c r="L16" s="20" t="s">
        <v>18</v>
      </c>
      <c r="M16" s="20" t="s">
        <v>18</v>
      </c>
      <c r="N16" s="20" t="s">
        <v>18</v>
      </c>
      <c r="O16" s="20" t="s">
        <v>18</v>
      </c>
      <c r="P16" s="20" t="s">
        <v>18</v>
      </c>
      <c r="Q16" s="20" t="s">
        <v>18</v>
      </c>
      <c r="R16" s="20" t="s">
        <v>18</v>
      </c>
      <c r="S16" s="20" t="s">
        <v>18</v>
      </c>
      <c r="T16" s="20" t="s">
        <v>18</v>
      </c>
      <c r="U16" s="20" t="s">
        <v>18</v>
      </c>
      <c r="V16" s="20" t="s">
        <v>18</v>
      </c>
      <c r="W16" s="20" t="s">
        <v>18</v>
      </c>
      <c r="X16" s="20" t="s">
        <v>18</v>
      </c>
      <c r="Y16" s="20" t="s">
        <v>18</v>
      </c>
      <c r="Z16" s="19"/>
      <c r="AA16" s="20" t="s">
        <v>18</v>
      </c>
      <c r="AB16" s="20" t="s">
        <v>18</v>
      </c>
      <c r="AC16" s="20" t="s">
        <v>18</v>
      </c>
      <c r="AD16" s="49">
        <v>2800000</v>
      </c>
      <c r="AE16" s="19"/>
      <c r="AF16" s="20" t="s">
        <v>18</v>
      </c>
      <c r="AG16" s="20" t="s">
        <v>18</v>
      </c>
      <c r="AH16" s="20" t="s">
        <v>18</v>
      </c>
      <c r="AI16" s="20" t="s">
        <v>18</v>
      </c>
      <c r="AJ16" s="20" t="s">
        <v>18</v>
      </c>
      <c r="AK16" s="20" t="s">
        <v>18</v>
      </c>
      <c r="AL16" s="20" t="s">
        <v>18</v>
      </c>
      <c r="AM16" s="20" t="s">
        <v>18</v>
      </c>
      <c r="AN16" s="20" t="s">
        <v>18</v>
      </c>
      <c r="AO16" s="20" t="s">
        <v>18</v>
      </c>
      <c r="AP16" s="20" t="s">
        <v>18</v>
      </c>
      <c r="AQ16" s="20" t="s">
        <v>18</v>
      </c>
      <c r="AR16" s="20" t="s">
        <v>18</v>
      </c>
      <c r="AS16" s="49">
        <v>4447000</v>
      </c>
      <c r="AT16" s="19"/>
      <c r="AU16" s="49">
        <v>7251000</v>
      </c>
      <c r="AV16" s="20" t="s">
        <v>18</v>
      </c>
      <c r="AW16" s="20" t="s">
        <v>18</v>
      </c>
      <c r="AX16" s="20" t="s">
        <v>18</v>
      </c>
      <c r="AY16" s="20" t="s">
        <v>18</v>
      </c>
      <c r="AZ16" s="20" t="s">
        <v>18</v>
      </c>
      <c r="BA16" s="19"/>
      <c r="BB16" s="49">
        <v>525000</v>
      </c>
      <c r="BC16" s="20" t="s">
        <v>18</v>
      </c>
      <c r="BD16" s="20" t="s">
        <v>18</v>
      </c>
      <c r="BE16" s="20" t="s">
        <v>18</v>
      </c>
      <c r="BF16" s="20" t="s">
        <v>18</v>
      </c>
      <c r="BG16" s="20" t="s">
        <v>18</v>
      </c>
      <c r="BH16" s="49">
        <v>860000</v>
      </c>
      <c r="BI16" s="19"/>
      <c r="BJ16" s="49">
        <v>71413000</v>
      </c>
      <c r="BK16" s="20" t="s">
        <v>18</v>
      </c>
      <c r="BL16" s="49">
        <v>31000</v>
      </c>
      <c r="BM16" s="140">
        <v>539951</v>
      </c>
    </row>
    <row r="17" spans="1:65" ht="15.75" thickBot="1" x14ac:dyDescent="0.3">
      <c r="A17" s="18">
        <v>2002</v>
      </c>
      <c r="B17" s="19"/>
      <c r="C17" s="20" t="s">
        <v>18</v>
      </c>
      <c r="D17" s="20" t="s">
        <v>18</v>
      </c>
      <c r="E17" s="20" t="s">
        <v>18</v>
      </c>
      <c r="F17" s="20" t="s">
        <v>18</v>
      </c>
      <c r="G17" s="20" t="s">
        <v>18</v>
      </c>
      <c r="H17" s="20" t="s">
        <v>18</v>
      </c>
      <c r="I17" s="20" t="s">
        <v>18</v>
      </c>
      <c r="J17" s="20" t="s">
        <v>18</v>
      </c>
      <c r="K17" s="20" t="s">
        <v>18</v>
      </c>
      <c r="L17" s="20" t="s">
        <v>18</v>
      </c>
      <c r="M17" s="20" t="s">
        <v>18</v>
      </c>
      <c r="N17" s="20" t="s">
        <v>18</v>
      </c>
      <c r="O17" s="20" t="s">
        <v>18</v>
      </c>
      <c r="P17" s="20" t="s">
        <v>18</v>
      </c>
      <c r="Q17" s="20" t="s">
        <v>18</v>
      </c>
      <c r="R17" s="20" t="s">
        <v>18</v>
      </c>
      <c r="S17" s="20" t="s">
        <v>18</v>
      </c>
      <c r="T17" s="20" t="s">
        <v>18</v>
      </c>
      <c r="U17" s="20" t="s">
        <v>18</v>
      </c>
      <c r="V17" s="20" t="s">
        <v>18</v>
      </c>
      <c r="W17" s="20" t="s">
        <v>18</v>
      </c>
      <c r="X17" s="20" t="s">
        <v>18</v>
      </c>
      <c r="Y17" s="20" t="s">
        <v>18</v>
      </c>
      <c r="Z17" s="19"/>
      <c r="AA17" s="20" t="s">
        <v>18</v>
      </c>
      <c r="AB17" s="20" t="s">
        <v>18</v>
      </c>
      <c r="AC17" s="20" t="s">
        <v>18</v>
      </c>
      <c r="AD17" s="49">
        <v>2878000</v>
      </c>
      <c r="AE17" s="19"/>
      <c r="AF17" s="20" t="s">
        <v>18</v>
      </c>
      <c r="AG17" s="20" t="s">
        <v>18</v>
      </c>
      <c r="AH17" s="20" t="s">
        <v>18</v>
      </c>
      <c r="AI17" s="20" t="s">
        <v>18</v>
      </c>
      <c r="AJ17" s="20" t="s">
        <v>18</v>
      </c>
      <c r="AK17" s="20" t="s">
        <v>18</v>
      </c>
      <c r="AL17" s="20" t="s">
        <v>18</v>
      </c>
      <c r="AM17" s="20" t="s">
        <v>18</v>
      </c>
      <c r="AN17" s="20" t="s">
        <v>18</v>
      </c>
      <c r="AO17" s="20" t="s">
        <v>18</v>
      </c>
      <c r="AP17" s="20" t="s">
        <v>18</v>
      </c>
      <c r="AQ17" s="20" t="s">
        <v>18</v>
      </c>
      <c r="AR17" s="20" t="s">
        <v>18</v>
      </c>
      <c r="AS17" s="49">
        <v>5058000</v>
      </c>
      <c r="AT17" s="19"/>
      <c r="AU17" s="49">
        <v>7312000</v>
      </c>
      <c r="AV17" s="20" t="s">
        <v>18</v>
      </c>
      <c r="AW17" s="20" t="s">
        <v>18</v>
      </c>
      <c r="AX17" s="20" t="s">
        <v>18</v>
      </c>
      <c r="AY17" s="20" t="s">
        <v>18</v>
      </c>
      <c r="AZ17" s="20" t="s">
        <v>18</v>
      </c>
      <c r="BA17" s="19"/>
      <c r="BB17" s="49">
        <v>633000</v>
      </c>
      <c r="BC17" s="20" t="s">
        <v>18</v>
      </c>
      <c r="BD17" s="20" t="s">
        <v>18</v>
      </c>
      <c r="BE17" s="20" t="s">
        <v>18</v>
      </c>
      <c r="BF17" s="20" t="s">
        <v>18</v>
      </c>
      <c r="BG17" s="20" t="s">
        <v>18</v>
      </c>
      <c r="BH17" s="49">
        <v>879000</v>
      </c>
      <c r="BI17" s="19"/>
      <c r="BJ17" s="49">
        <v>77379000</v>
      </c>
      <c r="BK17" s="20" t="s">
        <v>18</v>
      </c>
      <c r="BL17" s="49">
        <v>28000</v>
      </c>
      <c r="BM17" s="140">
        <v>551625</v>
      </c>
    </row>
    <row r="18" spans="1:65" ht="15.75" thickBot="1" x14ac:dyDescent="0.3">
      <c r="A18" s="18">
        <v>2003</v>
      </c>
      <c r="B18" s="19"/>
      <c r="C18" s="20" t="s">
        <v>18</v>
      </c>
      <c r="D18" s="20" t="s">
        <v>18</v>
      </c>
      <c r="E18" s="20" t="s">
        <v>18</v>
      </c>
      <c r="F18" s="20" t="s">
        <v>18</v>
      </c>
      <c r="G18" s="20" t="s">
        <v>18</v>
      </c>
      <c r="H18" s="20" t="s">
        <v>18</v>
      </c>
      <c r="I18" s="20" t="s">
        <v>18</v>
      </c>
      <c r="J18" s="20" t="s">
        <v>18</v>
      </c>
      <c r="K18" s="20" t="s">
        <v>18</v>
      </c>
      <c r="L18" s="20" t="s">
        <v>18</v>
      </c>
      <c r="M18" s="20" t="s">
        <v>18</v>
      </c>
      <c r="N18" s="20" t="s">
        <v>18</v>
      </c>
      <c r="O18" s="20" t="s">
        <v>18</v>
      </c>
      <c r="P18" s="20" t="s">
        <v>18</v>
      </c>
      <c r="Q18" s="20" t="s">
        <v>18</v>
      </c>
      <c r="R18" s="20" t="s">
        <v>18</v>
      </c>
      <c r="S18" s="20" t="s">
        <v>18</v>
      </c>
      <c r="T18" s="20" t="s">
        <v>18</v>
      </c>
      <c r="U18" s="20" t="s">
        <v>18</v>
      </c>
      <c r="V18" s="20" t="s">
        <v>18</v>
      </c>
      <c r="W18" s="20" t="s">
        <v>18</v>
      </c>
      <c r="X18" s="20" t="s">
        <v>18</v>
      </c>
      <c r="Y18" s="20" t="s">
        <v>18</v>
      </c>
      <c r="Z18" s="19"/>
      <c r="AA18" s="20" t="s">
        <v>18</v>
      </c>
      <c r="AB18" s="20" t="s">
        <v>18</v>
      </c>
      <c r="AC18" s="20" t="s">
        <v>18</v>
      </c>
      <c r="AD18" s="49">
        <v>2897000</v>
      </c>
      <c r="AE18" s="19"/>
      <c r="AF18" s="20" t="s">
        <v>18</v>
      </c>
      <c r="AG18" s="20" t="s">
        <v>18</v>
      </c>
      <c r="AH18" s="20" t="s">
        <v>18</v>
      </c>
      <c r="AI18" s="20" t="s">
        <v>18</v>
      </c>
      <c r="AJ18" s="20" t="s">
        <v>18</v>
      </c>
      <c r="AK18" s="20" t="s">
        <v>18</v>
      </c>
      <c r="AL18" s="20" t="s">
        <v>18</v>
      </c>
      <c r="AM18" s="20" t="s">
        <v>18</v>
      </c>
      <c r="AN18" s="20" t="s">
        <v>18</v>
      </c>
      <c r="AO18" s="20" t="s">
        <v>18</v>
      </c>
      <c r="AP18" s="20" t="s">
        <v>18</v>
      </c>
      <c r="AQ18" s="20" t="s">
        <v>18</v>
      </c>
      <c r="AR18" s="20" t="s">
        <v>18</v>
      </c>
      <c r="AS18" s="49">
        <v>5145000</v>
      </c>
      <c r="AT18" s="19"/>
      <c r="AU18" s="49">
        <v>7447000</v>
      </c>
      <c r="AV18" s="20" t="s">
        <v>18</v>
      </c>
      <c r="AW18" s="20" t="s">
        <v>18</v>
      </c>
      <c r="AX18" s="20" t="s">
        <v>18</v>
      </c>
      <c r="AY18" s="20" t="s">
        <v>18</v>
      </c>
      <c r="AZ18" s="20" t="s">
        <v>18</v>
      </c>
      <c r="BA18" s="19"/>
      <c r="BB18" s="49">
        <v>678000</v>
      </c>
      <c r="BC18" s="20" t="s">
        <v>18</v>
      </c>
      <c r="BD18" s="20" t="s">
        <v>18</v>
      </c>
      <c r="BE18" s="20" t="s">
        <v>18</v>
      </c>
      <c r="BF18" s="20" t="s">
        <v>18</v>
      </c>
      <c r="BG18" s="20" t="s">
        <v>18</v>
      </c>
      <c r="BH18" s="49">
        <v>897000</v>
      </c>
      <c r="BI18" s="19"/>
      <c r="BJ18" s="49">
        <v>76616000</v>
      </c>
      <c r="BK18" s="20" t="s">
        <v>18</v>
      </c>
      <c r="BL18" s="49">
        <v>28000</v>
      </c>
      <c r="BM18" s="140">
        <v>563595</v>
      </c>
    </row>
    <row r="19" spans="1:65" ht="15.75" thickBot="1" x14ac:dyDescent="0.3">
      <c r="A19" s="18">
        <v>2004</v>
      </c>
      <c r="B19" s="19"/>
      <c r="C19" s="49">
        <v>711283</v>
      </c>
      <c r="D19" s="49">
        <v>281783</v>
      </c>
      <c r="E19" s="49">
        <v>429500</v>
      </c>
      <c r="F19" s="49">
        <v>186489</v>
      </c>
      <c r="G19" s="49">
        <v>243011</v>
      </c>
      <c r="H19" s="49">
        <v>240706</v>
      </c>
      <c r="I19" s="49">
        <v>98392</v>
      </c>
      <c r="J19" s="49">
        <v>142314</v>
      </c>
      <c r="K19" s="49">
        <v>16707</v>
      </c>
      <c r="L19" s="49">
        <v>125607</v>
      </c>
      <c r="M19" s="49">
        <v>1822279</v>
      </c>
      <c r="N19" s="49">
        <v>56508</v>
      </c>
      <c r="O19" s="49">
        <v>9578</v>
      </c>
      <c r="P19" s="49">
        <v>19750</v>
      </c>
      <c r="Q19" s="49">
        <v>27180</v>
      </c>
      <c r="R19" s="49">
        <v>1765771</v>
      </c>
      <c r="S19" s="49">
        <v>172002</v>
      </c>
      <c r="T19" s="49">
        <v>8071</v>
      </c>
      <c r="U19" s="49">
        <v>163931</v>
      </c>
      <c r="V19" s="49">
        <v>1593769</v>
      </c>
      <c r="W19" s="49">
        <v>1566397</v>
      </c>
      <c r="X19" s="49">
        <v>27372</v>
      </c>
      <c r="Y19" s="49">
        <v>2774268</v>
      </c>
      <c r="Z19" s="19"/>
      <c r="AA19" s="49">
        <v>33793</v>
      </c>
      <c r="AB19" s="49">
        <v>25132</v>
      </c>
      <c r="AC19" s="49">
        <v>8661</v>
      </c>
      <c r="AD19" s="49">
        <v>2808061</v>
      </c>
      <c r="AE19" s="19"/>
      <c r="AF19" s="49">
        <v>908475</v>
      </c>
      <c r="AG19" s="49">
        <v>1424162</v>
      </c>
      <c r="AH19" s="49">
        <v>3724879</v>
      </c>
      <c r="AI19" s="49">
        <v>905427</v>
      </c>
      <c r="AJ19" s="49">
        <v>1322816</v>
      </c>
      <c r="AK19" s="49">
        <v>1496636</v>
      </c>
      <c r="AL19" s="177">
        <v>437150</v>
      </c>
      <c r="AM19" s="49">
        <v>11500</v>
      </c>
      <c r="AN19" s="49">
        <v>425650</v>
      </c>
      <c r="AO19" s="49">
        <v>273911</v>
      </c>
      <c r="AP19" s="49">
        <v>49869</v>
      </c>
      <c r="AQ19" s="49">
        <v>151739</v>
      </c>
      <c r="AR19" s="49">
        <v>52793</v>
      </c>
      <c r="AS19" s="177">
        <v>6494666</v>
      </c>
      <c r="AT19" s="19"/>
      <c r="AU19" s="49">
        <v>7425327</v>
      </c>
      <c r="AV19" s="49">
        <v>6192358</v>
      </c>
      <c r="AW19" s="49">
        <v>5345494</v>
      </c>
      <c r="AX19" s="49">
        <v>846864</v>
      </c>
      <c r="AY19" s="49">
        <v>196332</v>
      </c>
      <c r="AZ19" s="49">
        <v>1036637</v>
      </c>
      <c r="BA19" s="19"/>
      <c r="BB19" s="49">
        <v>660716</v>
      </c>
      <c r="BC19" s="49">
        <v>551722</v>
      </c>
      <c r="BD19" s="49">
        <v>474910</v>
      </c>
      <c r="BE19" s="49">
        <v>76812</v>
      </c>
      <c r="BF19" s="49">
        <v>108994</v>
      </c>
      <c r="BG19" s="49">
        <v>8086043</v>
      </c>
      <c r="BH19" s="49">
        <v>840000</v>
      </c>
      <c r="BI19" s="19"/>
      <c r="BJ19" s="177">
        <v>87014405</v>
      </c>
      <c r="BK19" s="177">
        <v>51888883</v>
      </c>
      <c r="BL19" s="49">
        <v>28000</v>
      </c>
      <c r="BM19" s="140">
        <v>575735</v>
      </c>
    </row>
    <row r="20" spans="1:65" ht="15.75" thickBot="1" x14ac:dyDescent="0.3">
      <c r="A20" s="18">
        <v>2005</v>
      </c>
      <c r="B20" s="19"/>
      <c r="C20" s="49">
        <v>709315</v>
      </c>
      <c r="D20" s="49">
        <v>263246</v>
      </c>
      <c r="E20" s="49">
        <v>446069</v>
      </c>
      <c r="F20" s="49">
        <v>187296</v>
      </c>
      <c r="G20" s="49">
        <v>258773</v>
      </c>
      <c r="H20" s="49">
        <v>236041</v>
      </c>
      <c r="I20" s="49">
        <v>88755</v>
      </c>
      <c r="J20" s="49">
        <v>147286</v>
      </c>
      <c r="K20" s="49">
        <v>17969</v>
      </c>
      <c r="L20" s="49">
        <v>129317</v>
      </c>
      <c r="M20" s="49">
        <v>1871507</v>
      </c>
      <c r="N20" s="49">
        <v>53552</v>
      </c>
      <c r="O20" s="49">
        <v>8842</v>
      </c>
      <c r="P20" s="49">
        <v>16123</v>
      </c>
      <c r="Q20" s="49">
        <v>28587</v>
      </c>
      <c r="R20" s="49">
        <v>1817955</v>
      </c>
      <c r="S20" s="49">
        <v>164706</v>
      </c>
      <c r="T20" s="49">
        <v>11086</v>
      </c>
      <c r="U20" s="49">
        <v>153620</v>
      </c>
      <c r="V20" s="49">
        <v>1653249</v>
      </c>
      <c r="W20" s="49">
        <v>1625681</v>
      </c>
      <c r="X20" s="49">
        <v>27568</v>
      </c>
      <c r="Y20" s="49">
        <v>2816863</v>
      </c>
      <c r="Z20" s="19"/>
      <c r="AA20" s="49">
        <v>44808</v>
      </c>
      <c r="AB20" s="49">
        <v>32686</v>
      </c>
      <c r="AC20" s="49">
        <v>12122</v>
      </c>
      <c r="AD20" s="49">
        <v>2861671</v>
      </c>
      <c r="AE20" s="19"/>
      <c r="AF20" s="49">
        <v>844937</v>
      </c>
      <c r="AG20" s="49">
        <v>1324861</v>
      </c>
      <c r="AH20" s="49">
        <v>3942575</v>
      </c>
      <c r="AI20" s="49">
        <v>904850</v>
      </c>
      <c r="AJ20" s="49">
        <v>1374288</v>
      </c>
      <c r="AK20" s="49">
        <v>1663437</v>
      </c>
      <c r="AL20" s="49">
        <v>509929</v>
      </c>
      <c r="AM20" s="49">
        <v>15438</v>
      </c>
      <c r="AN20" s="49">
        <v>494491</v>
      </c>
      <c r="AO20" s="49">
        <v>305684</v>
      </c>
      <c r="AP20" s="49">
        <v>60387</v>
      </c>
      <c r="AQ20" s="49">
        <v>188807</v>
      </c>
      <c r="AR20" s="49">
        <v>75056</v>
      </c>
      <c r="AS20" s="49">
        <v>6622302</v>
      </c>
      <c r="AT20" s="19"/>
      <c r="AU20" s="49">
        <v>7610958</v>
      </c>
      <c r="AV20" s="49">
        <v>6452817</v>
      </c>
      <c r="AW20" s="49">
        <v>5525682</v>
      </c>
      <c r="AX20" s="49">
        <v>927135</v>
      </c>
      <c r="AY20" s="49">
        <v>212806</v>
      </c>
      <c r="AZ20" s="49">
        <v>945335</v>
      </c>
      <c r="BA20" s="19"/>
      <c r="BB20" s="49">
        <v>686765</v>
      </c>
      <c r="BC20" s="49">
        <v>581300</v>
      </c>
      <c r="BD20" s="49">
        <v>500236</v>
      </c>
      <c r="BE20" s="49">
        <v>81064</v>
      </c>
      <c r="BF20" s="49">
        <v>105465</v>
      </c>
      <c r="BG20" s="49">
        <v>8297723</v>
      </c>
      <c r="BH20" s="49">
        <v>834000</v>
      </c>
      <c r="BI20" s="19"/>
      <c r="BJ20" s="177">
        <v>86552203</v>
      </c>
      <c r="BK20" s="177">
        <v>49724531</v>
      </c>
      <c r="BL20" s="49">
        <v>29000</v>
      </c>
      <c r="BM20" s="140">
        <v>569602</v>
      </c>
    </row>
    <row r="21" spans="1:65" ht="15.75" thickBot="1" x14ac:dyDescent="0.3">
      <c r="A21" s="18">
        <v>2006</v>
      </c>
      <c r="B21" s="19"/>
      <c r="C21" s="49">
        <v>741020</v>
      </c>
      <c r="D21" s="49">
        <v>262763</v>
      </c>
      <c r="E21" s="49">
        <v>478257</v>
      </c>
      <c r="F21" s="49">
        <v>203248</v>
      </c>
      <c r="G21" s="49">
        <v>275009</v>
      </c>
      <c r="H21" s="49">
        <v>279728</v>
      </c>
      <c r="I21" s="49">
        <v>109908</v>
      </c>
      <c r="J21" s="49">
        <v>169820</v>
      </c>
      <c r="K21" s="49">
        <v>25514</v>
      </c>
      <c r="L21" s="49">
        <v>144306</v>
      </c>
      <c r="M21" s="49">
        <v>1872256</v>
      </c>
      <c r="N21" s="49">
        <v>53283</v>
      </c>
      <c r="O21" s="49">
        <v>9219</v>
      </c>
      <c r="P21" s="49">
        <v>15951</v>
      </c>
      <c r="Q21" s="49">
        <v>28113</v>
      </c>
      <c r="R21" s="49">
        <v>1818973</v>
      </c>
      <c r="S21" s="49">
        <v>153836</v>
      </c>
      <c r="T21" s="49">
        <v>12678</v>
      </c>
      <c r="U21" s="49">
        <v>141158</v>
      </c>
      <c r="V21" s="49">
        <v>1665137</v>
      </c>
      <c r="W21" s="49">
        <v>1639362</v>
      </c>
      <c r="X21" s="49">
        <v>25775</v>
      </c>
      <c r="Y21" s="49">
        <v>2893004</v>
      </c>
      <c r="Z21" s="19"/>
      <c r="AA21" s="49">
        <v>40592</v>
      </c>
      <c r="AB21" s="49">
        <v>29312</v>
      </c>
      <c r="AC21" s="49">
        <v>11280</v>
      </c>
      <c r="AD21" s="49">
        <v>2933596</v>
      </c>
      <c r="AE21" s="19"/>
      <c r="AF21" s="49">
        <v>916811</v>
      </c>
      <c r="AG21" s="49">
        <v>1403500</v>
      </c>
      <c r="AH21" s="49">
        <v>3956841</v>
      </c>
      <c r="AI21" s="49">
        <v>889996</v>
      </c>
      <c r="AJ21" s="49">
        <v>1426108</v>
      </c>
      <c r="AK21" s="49">
        <v>1640737</v>
      </c>
      <c r="AL21" s="49">
        <v>537453</v>
      </c>
      <c r="AM21" s="49">
        <v>16999</v>
      </c>
      <c r="AN21" s="49">
        <v>520454</v>
      </c>
      <c r="AO21" s="49">
        <v>316047</v>
      </c>
      <c r="AP21" s="49">
        <v>74193</v>
      </c>
      <c r="AQ21" s="49">
        <v>204407</v>
      </c>
      <c r="AR21" s="49">
        <v>95559</v>
      </c>
      <c r="AS21" s="49">
        <v>6814605</v>
      </c>
      <c r="AT21" s="19"/>
      <c r="AU21" s="49">
        <v>7678207</v>
      </c>
      <c r="AV21" s="49">
        <v>6526303</v>
      </c>
      <c r="AW21" s="49">
        <v>5675837</v>
      </c>
      <c r="AX21" s="49">
        <v>850466</v>
      </c>
      <c r="AY21" s="49">
        <v>219300</v>
      </c>
      <c r="AZ21" s="49">
        <v>932604</v>
      </c>
      <c r="BA21" s="19"/>
      <c r="BB21" s="49">
        <v>727406</v>
      </c>
      <c r="BC21" s="49">
        <v>615637</v>
      </c>
      <c r="BD21" s="49">
        <v>524990</v>
      </c>
      <c r="BE21" s="49">
        <v>90647</v>
      </c>
      <c r="BF21" s="49">
        <v>111769</v>
      </c>
      <c r="BG21" s="49">
        <v>8405613</v>
      </c>
      <c r="BH21" s="49">
        <v>805000</v>
      </c>
      <c r="BI21" s="19"/>
      <c r="BJ21" s="177">
        <v>84990600</v>
      </c>
      <c r="BK21" s="177">
        <v>50278240</v>
      </c>
      <c r="BL21" s="49">
        <v>29000</v>
      </c>
      <c r="BM21" s="140">
        <v>478932</v>
      </c>
    </row>
    <row r="22" spans="1:65" ht="15.75" thickBot="1" x14ac:dyDescent="0.3">
      <c r="A22" s="18">
        <v>2007</v>
      </c>
      <c r="B22" s="19"/>
      <c r="C22" s="49">
        <v>714279</v>
      </c>
      <c r="D22" s="49">
        <v>260330</v>
      </c>
      <c r="E22" s="49">
        <v>453949</v>
      </c>
      <c r="F22" s="49">
        <v>193252</v>
      </c>
      <c r="G22" s="49">
        <v>260697</v>
      </c>
      <c r="H22" s="49">
        <v>277205</v>
      </c>
      <c r="I22" s="49">
        <v>108741</v>
      </c>
      <c r="J22" s="49">
        <v>168464</v>
      </c>
      <c r="K22" s="49">
        <v>27053</v>
      </c>
      <c r="L22" s="49">
        <v>141411</v>
      </c>
      <c r="M22" s="49">
        <v>1795343</v>
      </c>
      <c r="N22" s="49">
        <v>46746</v>
      </c>
      <c r="O22" s="49">
        <v>9227</v>
      </c>
      <c r="P22" s="49">
        <v>17114</v>
      </c>
      <c r="Q22" s="49">
        <v>20405</v>
      </c>
      <c r="R22" s="49">
        <v>1748597</v>
      </c>
      <c r="S22" s="49">
        <v>145130</v>
      </c>
      <c r="T22" s="49">
        <v>9178</v>
      </c>
      <c r="U22" s="49">
        <v>135952</v>
      </c>
      <c r="V22" s="49">
        <v>1603467</v>
      </c>
      <c r="W22" s="49">
        <v>1572927</v>
      </c>
      <c r="X22" s="49">
        <v>30540</v>
      </c>
      <c r="Y22" s="49">
        <v>2786827</v>
      </c>
      <c r="Z22" s="19"/>
      <c r="AA22" s="49">
        <v>32156</v>
      </c>
      <c r="AB22" s="49">
        <v>23272</v>
      </c>
      <c r="AC22" s="49">
        <v>8884</v>
      </c>
      <c r="AD22" s="49">
        <v>2818983</v>
      </c>
      <c r="AE22" s="19"/>
      <c r="AF22" s="49">
        <v>903040</v>
      </c>
      <c r="AG22" s="49">
        <v>1394902</v>
      </c>
      <c r="AH22" s="49">
        <v>3810454</v>
      </c>
      <c r="AI22" s="49">
        <v>917696</v>
      </c>
      <c r="AJ22" s="49">
        <v>1398831</v>
      </c>
      <c r="AK22" s="49">
        <v>1493927</v>
      </c>
      <c r="AL22" s="49">
        <v>456511</v>
      </c>
      <c r="AM22" s="49">
        <v>14033</v>
      </c>
      <c r="AN22" s="49">
        <v>442478</v>
      </c>
      <c r="AO22" s="49">
        <v>263719</v>
      </c>
      <c r="AP22" s="49">
        <v>90604</v>
      </c>
      <c r="AQ22" s="49">
        <v>178759</v>
      </c>
      <c r="AR22" s="49">
        <v>97286</v>
      </c>
      <c r="AS22" s="49">
        <v>6564907</v>
      </c>
      <c r="AT22" s="19"/>
      <c r="AU22" s="49">
        <v>8469195</v>
      </c>
      <c r="AV22" s="49">
        <v>7206980</v>
      </c>
      <c r="AW22" s="49">
        <v>6636944</v>
      </c>
      <c r="AX22" s="49">
        <v>570036</v>
      </c>
      <c r="AY22" s="49">
        <v>219204</v>
      </c>
      <c r="AZ22" s="49">
        <v>1043011</v>
      </c>
      <c r="BA22" s="19"/>
      <c r="BB22" s="49">
        <v>865070</v>
      </c>
      <c r="BC22" s="49">
        <v>713437</v>
      </c>
      <c r="BD22" s="49">
        <v>620368</v>
      </c>
      <c r="BE22" s="49">
        <v>93069</v>
      </c>
      <c r="BF22" s="49">
        <v>151633</v>
      </c>
      <c r="BG22" s="49">
        <v>9334265</v>
      </c>
      <c r="BH22" s="49">
        <v>862000</v>
      </c>
      <c r="BI22" s="19"/>
      <c r="BJ22" s="177">
        <v>82035594</v>
      </c>
      <c r="BK22" s="177">
        <v>45207992</v>
      </c>
      <c r="BL22" s="49">
        <v>29000</v>
      </c>
      <c r="BM22" s="140">
        <v>494830</v>
      </c>
    </row>
    <row r="23" spans="1:65" ht="15.75" thickBot="1" x14ac:dyDescent="0.3">
      <c r="A23" s="18">
        <v>2008</v>
      </c>
      <c r="B23" s="19"/>
      <c r="C23" s="49">
        <v>665774</v>
      </c>
      <c r="D23" s="49">
        <v>236897</v>
      </c>
      <c r="E23" s="49">
        <v>428877</v>
      </c>
      <c r="F23" s="49">
        <v>177593</v>
      </c>
      <c r="G23" s="49">
        <v>251284</v>
      </c>
      <c r="H23" s="49">
        <v>284833</v>
      </c>
      <c r="I23" s="49">
        <v>114917</v>
      </c>
      <c r="J23" s="49">
        <v>169916</v>
      </c>
      <c r="K23" s="49">
        <v>27101</v>
      </c>
      <c r="L23" s="49">
        <v>142815</v>
      </c>
      <c r="M23" s="49">
        <v>1702888</v>
      </c>
      <c r="N23" s="49">
        <v>46512</v>
      </c>
      <c r="O23" s="49">
        <v>12360</v>
      </c>
      <c r="P23" s="49">
        <v>14599</v>
      </c>
      <c r="Q23" s="49">
        <v>19553</v>
      </c>
      <c r="R23" s="49">
        <v>1656376</v>
      </c>
      <c r="S23" s="49">
        <v>144988</v>
      </c>
      <c r="T23" s="49">
        <v>11959</v>
      </c>
      <c r="U23" s="49">
        <v>133029</v>
      </c>
      <c r="V23" s="49">
        <v>1511388</v>
      </c>
      <c r="W23" s="49">
        <v>1483281</v>
      </c>
      <c r="X23" s="49">
        <v>28107</v>
      </c>
      <c r="Y23" s="49">
        <v>2653495</v>
      </c>
      <c r="Z23" s="19"/>
      <c r="AA23" s="49">
        <v>30083</v>
      </c>
      <c r="AB23" s="49">
        <v>22206</v>
      </c>
      <c r="AC23" s="49">
        <v>7877</v>
      </c>
      <c r="AD23" s="49">
        <v>2683578</v>
      </c>
      <c r="AE23" s="19"/>
      <c r="AF23" s="49">
        <v>816222</v>
      </c>
      <c r="AG23" s="49">
        <v>1299843</v>
      </c>
      <c r="AH23" s="49">
        <v>3668252</v>
      </c>
      <c r="AI23" s="49">
        <v>878073</v>
      </c>
      <c r="AJ23" s="49">
        <v>1352408</v>
      </c>
      <c r="AK23" s="49">
        <v>1437771</v>
      </c>
      <c r="AL23" s="49">
        <v>389297</v>
      </c>
      <c r="AM23" s="49">
        <v>12866</v>
      </c>
      <c r="AN23" s="49">
        <v>376431</v>
      </c>
      <c r="AO23" s="49">
        <v>215335</v>
      </c>
      <c r="AP23" s="49">
        <v>57664</v>
      </c>
      <c r="AQ23" s="49">
        <v>161096</v>
      </c>
      <c r="AR23" s="49">
        <v>83700</v>
      </c>
      <c r="AS23" s="49">
        <v>6173614</v>
      </c>
      <c r="AT23" s="19"/>
      <c r="AU23" s="49">
        <v>8881582</v>
      </c>
      <c r="AV23" s="49">
        <v>7597413</v>
      </c>
      <c r="AW23" s="49">
        <v>6950939</v>
      </c>
      <c r="AX23" s="49">
        <v>646474</v>
      </c>
      <c r="AY23" s="49">
        <v>280083</v>
      </c>
      <c r="AZ23" s="49">
        <v>1004086</v>
      </c>
      <c r="BA23" s="19"/>
      <c r="BB23" s="49">
        <v>898307</v>
      </c>
      <c r="BC23" s="49">
        <v>740549</v>
      </c>
      <c r="BD23" s="49">
        <v>632519</v>
      </c>
      <c r="BE23" s="49">
        <v>108030</v>
      </c>
      <c r="BF23" s="49">
        <v>157758</v>
      </c>
      <c r="BG23" s="49">
        <v>9779889</v>
      </c>
      <c r="BH23" s="49">
        <v>820000</v>
      </c>
      <c r="BI23" s="19"/>
      <c r="BJ23" s="177">
        <v>84372515</v>
      </c>
      <c r="BK23" s="177">
        <v>45528605</v>
      </c>
      <c r="BL23" s="49">
        <v>29000</v>
      </c>
      <c r="BM23" s="140">
        <v>457774</v>
      </c>
    </row>
    <row r="24" spans="1:65" ht="15.75" thickBot="1" x14ac:dyDescent="0.3">
      <c r="A24" s="18">
        <v>2009</v>
      </c>
      <c r="B24" s="19"/>
      <c r="C24" s="49">
        <v>592200</v>
      </c>
      <c r="D24" s="49">
        <v>207876</v>
      </c>
      <c r="E24" s="49">
        <v>384324</v>
      </c>
      <c r="F24" s="49">
        <v>149335</v>
      </c>
      <c r="G24" s="49">
        <v>234989</v>
      </c>
      <c r="H24" s="49">
        <v>263143</v>
      </c>
      <c r="I24" s="49">
        <v>101100</v>
      </c>
      <c r="J24" s="49">
        <v>162043</v>
      </c>
      <c r="K24" s="49">
        <v>23826</v>
      </c>
      <c r="L24" s="49">
        <v>138217</v>
      </c>
      <c r="M24" s="49">
        <v>1627031</v>
      </c>
      <c r="N24" s="49">
        <v>45482</v>
      </c>
      <c r="O24" s="49">
        <v>10257</v>
      </c>
      <c r="P24" s="49">
        <v>14915</v>
      </c>
      <c r="Q24" s="49">
        <v>20310</v>
      </c>
      <c r="R24" s="49">
        <v>1581549</v>
      </c>
      <c r="S24" s="49">
        <v>140008</v>
      </c>
      <c r="T24" s="49">
        <v>11915</v>
      </c>
      <c r="U24" s="49">
        <v>128093</v>
      </c>
      <c r="V24" s="49">
        <v>1441541</v>
      </c>
      <c r="W24" s="49">
        <v>1419027</v>
      </c>
      <c r="X24" s="49">
        <v>22514</v>
      </c>
      <c r="Y24" s="49">
        <v>2482374</v>
      </c>
      <c r="Z24" s="19"/>
      <c r="AA24" s="49">
        <v>29922</v>
      </c>
      <c r="AB24" s="49">
        <v>22371</v>
      </c>
      <c r="AC24" s="49">
        <v>7551</v>
      </c>
      <c r="AD24" s="49">
        <v>2512296</v>
      </c>
      <c r="AE24" s="19"/>
      <c r="AF24" s="49">
        <v>767201</v>
      </c>
      <c r="AG24" s="49">
        <v>1227740</v>
      </c>
      <c r="AH24" s="49">
        <v>3425881</v>
      </c>
      <c r="AI24" s="49">
        <v>868137</v>
      </c>
      <c r="AJ24" s="49">
        <v>1217638</v>
      </c>
      <c r="AK24" s="49">
        <v>1340106</v>
      </c>
      <c r="AL24" s="49">
        <v>372593</v>
      </c>
      <c r="AM24" s="49">
        <v>13294</v>
      </c>
      <c r="AN24" s="49">
        <v>359299</v>
      </c>
      <c r="AO24" s="49">
        <v>218841</v>
      </c>
      <c r="AP24" s="49">
        <v>54275</v>
      </c>
      <c r="AQ24" s="49">
        <v>140458</v>
      </c>
      <c r="AR24" s="49">
        <v>69496</v>
      </c>
      <c r="AS24" s="49">
        <v>5793415</v>
      </c>
      <c r="AT24" s="19"/>
      <c r="AU24" s="49">
        <v>9141482</v>
      </c>
      <c r="AV24" s="49">
        <v>7817798</v>
      </c>
      <c r="AW24" s="49">
        <v>7174278</v>
      </c>
      <c r="AX24" s="49">
        <v>643520</v>
      </c>
      <c r="AY24" s="49">
        <v>285586</v>
      </c>
      <c r="AZ24" s="49">
        <v>1038098</v>
      </c>
      <c r="BA24" s="19"/>
      <c r="BB24" s="49">
        <v>917304</v>
      </c>
      <c r="BC24" s="50">
        <v>754744</v>
      </c>
      <c r="BD24" s="49">
        <v>644114</v>
      </c>
      <c r="BE24" s="49">
        <v>110630</v>
      </c>
      <c r="BF24" s="49">
        <v>162560</v>
      </c>
      <c r="BG24" s="49">
        <v>10058786</v>
      </c>
      <c r="BH24" s="49">
        <v>764000</v>
      </c>
      <c r="BI24" s="19"/>
      <c r="BJ24" s="177">
        <v>83843079</v>
      </c>
      <c r="BK24" s="177">
        <v>45045821</v>
      </c>
      <c r="BL24" s="49">
        <v>30000</v>
      </c>
      <c r="BM24" s="140">
        <v>455563</v>
      </c>
    </row>
    <row r="25" spans="1:65" ht="15.75" thickBot="1" x14ac:dyDescent="0.3">
      <c r="A25" s="18">
        <v>2010</v>
      </c>
      <c r="B25" s="19"/>
      <c r="C25" s="49">
        <v>420347</v>
      </c>
      <c r="D25" s="49">
        <v>134012</v>
      </c>
      <c r="E25" s="49">
        <v>286335</v>
      </c>
      <c r="F25" s="49">
        <v>97004</v>
      </c>
      <c r="G25" s="49">
        <v>189331</v>
      </c>
      <c r="H25" s="49">
        <v>214665</v>
      </c>
      <c r="I25" s="49">
        <v>78371</v>
      </c>
      <c r="J25" s="49">
        <v>136294</v>
      </c>
      <c r="K25" s="49">
        <v>14163</v>
      </c>
      <c r="L25" s="49">
        <v>122131</v>
      </c>
      <c r="M25" s="49">
        <v>1340659</v>
      </c>
      <c r="N25" s="49">
        <v>33468</v>
      </c>
      <c r="O25" s="49">
        <v>7410</v>
      </c>
      <c r="P25" s="49">
        <v>12782</v>
      </c>
      <c r="Q25" s="49">
        <v>13276</v>
      </c>
      <c r="R25" s="49">
        <v>1307191</v>
      </c>
      <c r="S25" s="49">
        <v>108428</v>
      </c>
      <c r="T25" s="49">
        <v>7416</v>
      </c>
      <c r="U25" s="49">
        <v>101012</v>
      </c>
      <c r="V25" s="49">
        <v>1198763</v>
      </c>
      <c r="W25" s="49">
        <v>1178565</v>
      </c>
      <c r="X25" s="49">
        <v>20198</v>
      </c>
      <c r="Y25" s="49">
        <v>1975671</v>
      </c>
      <c r="Z25" s="19"/>
      <c r="AA25" s="49">
        <v>25434</v>
      </c>
      <c r="AB25" s="49">
        <v>19524</v>
      </c>
      <c r="AC25" s="49">
        <v>5910</v>
      </c>
      <c r="AD25" s="49">
        <v>2001105</v>
      </c>
      <c r="AE25" s="19"/>
      <c r="AF25" s="49">
        <v>704323</v>
      </c>
      <c r="AG25" s="49">
        <v>1058643</v>
      </c>
      <c r="AH25" s="49">
        <v>3301584</v>
      </c>
      <c r="AI25" s="49">
        <v>832922</v>
      </c>
      <c r="AJ25" s="49">
        <v>1237972</v>
      </c>
      <c r="AK25" s="49">
        <v>1230690</v>
      </c>
      <c r="AL25" s="49">
        <v>363722</v>
      </c>
      <c r="AM25" s="49">
        <v>8119</v>
      </c>
      <c r="AN25" s="49">
        <v>355603</v>
      </c>
      <c r="AO25" s="49">
        <v>222865</v>
      </c>
      <c r="AP25" s="49">
        <v>42822</v>
      </c>
      <c r="AQ25" s="49">
        <v>132738</v>
      </c>
      <c r="AR25" s="49">
        <v>53959</v>
      </c>
      <c r="AS25" s="49">
        <v>5428272</v>
      </c>
      <c r="AT25" s="19"/>
      <c r="AU25" s="49">
        <v>8417437</v>
      </c>
      <c r="AV25" s="49">
        <v>7337777</v>
      </c>
      <c r="AW25" s="49">
        <v>6640835</v>
      </c>
      <c r="AX25" s="49">
        <v>696942</v>
      </c>
      <c r="AY25" s="49">
        <v>255428</v>
      </c>
      <c r="AZ25" s="49">
        <v>824232</v>
      </c>
      <c r="BA25" s="19"/>
      <c r="BB25" s="49">
        <v>1240786</v>
      </c>
      <c r="BC25" s="49">
        <v>1031951</v>
      </c>
      <c r="BD25" s="49">
        <v>861027</v>
      </c>
      <c r="BE25" s="49">
        <v>170924</v>
      </c>
      <c r="BF25" s="49">
        <v>208835</v>
      </c>
      <c r="BG25" s="49">
        <v>9658223</v>
      </c>
      <c r="BH25" s="49">
        <v>610000</v>
      </c>
      <c r="BI25" s="19"/>
      <c r="BJ25" s="177">
        <v>80844859</v>
      </c>
      <c r="BK25" s="177">
        <v>44503511</v>
      </c>
      <c r="BL25" s="49">
        <v>30000</v>
      </c>
      <c r="BM25" s="140">
        <v>267995</v>
      </c>
    </row>
    <row r="26" spans="1:65" s="22" customFormat="1" ht="15.75" thickBot="1" x14ac:dyDescent="0.3">
      <c r="A26" s="176">
        <v>2011</v>
      </c>
      <c r="B26" s="187"/>
      <c r="C26" s="286">
        <v>448396</v>
      </c>
      <c r="D26" s="177">
        <v>146980</v>
      </c>
      <c r="E26" s="177">
        <v>301416</v>
      </c>
      <c r="F26" s="177">
        <v>106425</v>
      </c>
      <c r="G26" s="177">
        <v>194991</v>
      </c>
      <c r="H26" s="177">
        <v>218568</v>
      </c>
      <c r="I26" s="177">
        <v>75213</v>
      </c>
      <c r="J26" s="177">
        <v>143355</v>
      </c>
      <c r="K26" s="177">
        <v>12191</v>
      </c>
      <c r="L26" s="177">
        <v>131164</v>
      </c>
      <c r="M26" s="177">
        <v>1300772</v>
      </c>
      <c r="N26" s="177">
        <v>24912</v>
      </c>
      <c r="O26" s="177">
        <v>5366</v>
      </c>
      <c r="P26" s="177">
        <v>8070</v>
      </c>
      <c r="Q26" s="177">
        <v>11476</v>
      </c>
      <c r="R26" s="177">
        <v>1275860</v>
      </c>
      <c r="S26" s="177">
        <v>102746</v>
      </c>
      <c r="T26" s="177">
        <v>7237</v>
      </c>
      <c r="U26" s="177">
        <v>95509</v>
      </c>
      <c r="V26" s="177">
        <v>1173114</v>
      </c>
      <c r="W26" s="177">
        <v>1154042</v>
      </c>
      <c r="X26" s="177">
        <v>19072</v>
      </c>
      <c r="Y26" s="177">
        <v>1967736</v>
      </c>
      <c r="Z26" s="187"/>
      <c r="AA26" s="177">
        <v>21203</v>
      </c>
      <c r="AB26" s="177">
        <v>15975</v>
      </c>
      <c r="AC26" s="177">
        <v>5228</v>
      </c>
      <c r="AD26" s="177">
        <v>1988939</v>
      </c>
      <c r="AE26" s="190"/>
      <c r="AF26" s="177">
        <v>774216</v>
      </c>
      <c r="AG26" s="177">
        <v>1094317</v>
      </c>
      <c r="AH26" s="177">
        <v>3108208</v>
      </c>
      <c r="AI26" s="177">
        <v>901782</v>
      </c>
      <c r="AJ26" s="177">
        <v>1172654</v>
      </c>
      <c r="AK26" s="177">
        <v>1033772</v>
      </c>
      <c r="AL26" s="177">
        <v>387056</v>
      </c>
      <c r="AM26" s="177">
        <v>6467</v>
      </c>
      <c r="AN26" s="177">
        <v>380589</v>
      </c>
      <c r="AO26" s="177">
        <v>242487</v>
      </c>
      <c r="AP26" s="177">
        <v>51992</v>
      </c>
      <c r="AQ26" s="177">
        <v>138102</v>
      </c>
      <c r="AR26" s="177">
        <v>55160</v>
      </c>
      <c r="AS26" s="177">
        <v>5363797</v>
      </c>
      <c r="AT26" s="187"/>
      <c r="AU26" s="177">
        <v>8533434</v>
      </c>
      <c r="AV26" s="177">
        <v>7441362</v>
      </c>
      <c r="AW26" s="177">
        <v>6659411</v>
      </c>
      <c r="AX26" s="177">
        <v>781951</v>
      </c>
      <c r="AY26" s="177">
        <v>232868</v>
      </c>
      <c r="AZ26" s="177">
        <v>859204</v>
      </c>
      <c r="BA26" s="187"/>
      <c r="BB26" s="177">
        <v>1236143</v>
      </c>
      <c r="BC26" s="177">
        <v>1012126</v>
      </c>
      <c r="BD26" s="177">
        <v>863586</v>
      </c>
      <c r="BE26" s="177">
        <v>148540</v>
      </c>
      <c r="BF26" s="177">
        <v>224017</v>
      </c>
      <c r="BG26" s="177">
        <v>9769577</v>
      </c>
      <c r="BH26" s="177">
        <v>596380</v>
      </c>
      <c r="BI26" s="187"/>
      <c r="BJ26" s="177">
        <v>79841651</v>
      </c>
      <c r="BK26" s="177">
        <v>45463852</v>
      </c>
      <c r="BL26" s="177">
        <v>30000</v>
      </c>
      <c r="BM26" s="172">
        <v>276451</v>
      </c>
    </row>
    <row r="27" spans="1:65" ht="15.75" thickBot="1" x14ac:dyDescent="0.3">
      <c r="A27" s="40">
        <v>2012</v>
      </c>
      <c r="B27" s="44"/>
      <c r="C27" s="63">
        <v>455445</v>
      </c>
      <c r="D27" s="63">
        <v>157621</v>
      </c>
      <c r="E27" s="63">
        <v>297824</v>
      </c>
      <c r="F27" s="63">
        <v>89763</v>
      </c>
      <c r="G27" s="63">
        <v>208061</v>
      </c>
      <c r="H27" s="63">
        <v>233540</v>
      </c>
      <c r="I27" s="63">
        <v>75595</v>
      </c>
      <c r="J27" s="63">
        <v>157945</v>
      </c>
      <c r="K27" s="63">
        <v>12463</v>
      </c>
      <c r="L27" s="51">
        <v>145482</v>
      </c>
      <c r="M27" s="63">
        <v>1299910</v>
      </c>
      <c r="N27" s="64">
        <v>24362</v>
      </c>
      <c r="O27" s="64">
        <v>6678</v>
      </c>
      <c r="P27" s="63">
        <v>8159</v>
      </c>
      <c r="Q27" s="63">
        <v>9525</v>
      </c>
      <c r="R27" s="63">
        <v>1275548</v>
      </c>
      <c r="S27" s="63">
        <v>111599</v>
      </c>
      <c r="T27" s="63">
        <v>9377</v>
      </c>
      <c r="U27" s="63">
        <v>102222</v>
      </c>
      <c r="V27" s="63">
        <v>1163949</v>
      </c>
      <c r="W27" s="63">
        <v>1146938</v>
      </c>
      <c r="X27" s="63">
        <v>17011</v>
      </c>
      <c r="Y27" s="63">
        <v>1988895</v>
      </c>
      <c r="Z27" s="188"/>
      <c r="AA27" s="63">
        <v>20240</v>
      </c>
      <c r="AB27" s="63">
        <v>15791</v>
      </c>
      <c r="AC27" s="63">
        <v>4449</v>
      </c>
      <c r="AD27" s="63">
        <v>2009135</v>
      </c>
      <c r="AE27" s="188"/>
      <c r="AF27" s="63">
        <v>798975</v>
      </c>
      <c r="AG27" s="63">
        <v>1104787</v>
      </c>
      <c r="AH27" s="63">
        <v>2924603</v>
      </c>
      <c r="AI27" s="63">
        <v>895564</v>
      </c>
      <c r="AJ27" s="63">
        <v>1126443</v>
      </c>
      <c r="AK27" s="63">
        <v>902596</v>
      </c>
      <c r="AL27" s="63">
        <v>405948</v>
      </c>
      <c r="AM27" s="63">
        <v>7189</v>
      </c>
      <c r="AN27" s="63">
        <v>398759</v>
      </c>
      <c r="AO27" s="63">
        <v>252200</v>
      </c>
      <c r="AP27" s="63">
        <v>62098</v>
      </c>
      <c r="AQ27" s="63">
        <v>146559</v>
      </c>
      <c r="AR27" s="63">
        <v>58687</v>
      </c>
      <c r="AS27" s="63">
        <v>5234313</v>
      </c>
      <c r="AT27" s="188"/>
      <c r="AU27" s="63">
        <v>8833830</v>
      </c>
      <c r="AV27" s="63">
        <v>7695406</v>
      </c>
      <c r="AW27" s="63">
        <v>6902362</v>
      </c>
      <c r="AX27" s="63">
        <v>793044</v>
      </c>
      <c r="AY27" s="63">
        <v>238489</v>
      </c>
      <c r="AZ27" s="63">
        <v>899935</v>
      </c>
      <c r="BA27" s="188"/>
      <c r="BB27" s="63">
        <v>1265676</v>
      </c>
      <c r="BC27" s="63">
        <v>1030692</v>
      </c>
      <c r="BD27" s="63">
        <v>879718</v>
      </c>
      <c r="BE27" s="63">
        <v>150974</v>
      </c>
      <c r="BF27" s="63">
        <v>234984</v>
      </c>
      <c r="BG27" s="63">
        <v>10099506</v>
      </c>
      <c r="BH27" s="63">
        <v>574624</v>
      </c>
      <c r="BI27" s="188"/>
      <c r="BJ27" s="178">
        <v>80135680</v>
      </c>
      <c r="BK27" s="178">
        <v>45401912</v>
      </c>
      <c r="BL27" s="52">
        <v>30000</v>
      </c>
      <c r="BM27" s="140">
        <v>297308</v>
      </c>
    </row>
    <row r="28" spans="1:65" ht="15.75" thickBot="1" x14ac:dyDescent="0.3">
      <c r="A28" s="53">
        <v>2013</v>
      </c>
      <c r="B28" s="138"/>
      <c r="C28" s="57">
        <v>451838</v>
      </c>
      <c r="D28" s="57">
        <v>153556</v>
      </c>
      <c r="E28" s="57">
        <v>298282</v>
      </c>
      <c r="F28" s="57">
        <v>88730</v>
      </c>
      <c r="G28" s="57">
        <v>209552</v>
      </c>
      <c r="H28" s="57">
        <v>235792</v>
      </c>
      <c r="I28" s="57">
        <v>71430</v>
      </c>
      <c r="J28" s="57">
        <v>164362</v>
      </c>
      <c r="K28" s="57">
        <v>10116</v>
      </c>
      <c r="L28" s="57">
        <v>154246</v>
      </c>
      <c r="M28" s="57">
        <v>1316552</v>
      </c>
      <c r="N28" s="57">
        <v>24576</v>
      </c>
      <c r="O28" s="57">
        <v>6312</v>
      </c>
      <c r="P28" s="57">
        <v>8269</v>
      </c>
      <c r="Q28" s="57">
        <v>9995</v>
      </c>
      <c r="R28" s="57">
        <v>1291976</v>
      </c>
      <c r="S28" s="57">
        <v>119325</v>
      </c>
      <c r="T28" s="57">
        <v>9153</v>
      </c>
      <c r="U28" s="57">
        <v>110172</v>
      </c>
      <c r="V28" s="57">
        <v>1172651</v>
      </c>
      <c r="W28" s="57">
        <v>1154816</v>
      </c>
      <c r="X28" s="57">
        <v>17835</v>
      </c>
      <c r="Y28" s="57">
        <v>2004182</v>
      </c>
      <c r="Z28" s="58"/>
      <c r="AA28" s="57">
        <v>18226</v>
      </c>
      <c r="AB28" s="57">
        <v>14043</v>
      </c>
      <c r="AC28" s="57">
        <v>4183</v>
      </c>
      <c r="AD28" s="57">
        <v>2022408</v>
      </c>
      <c r="AE28" s="58"/>
      <c r="AF28" s="57">
        <v>811318</v>
      </c>
      <c r="AG28" s="57">
        <v>1093236</v>
      </c>
      <c r="AH28" s="57">
        <v>2884665</v>
      </c>
      <c r="AI28" s="57">
        <v>890596</v>
      </c>
      <c r="AJ28" s="57">
        <v>1144423</v>
      </c>
      <c r="AK28" s="57">
        <v>849646</v>
      </c>
      <c r="AL28" s="57">
        <v>390954</v>
      </c>
      <c r="AM28" s="57">
        <v>7285</v>
      </c>
      <c r="AN28" s="57">
        <v>383669</v>
      </c>
      <c r="AO28" s="57">
        <v>235144</v>
      </c>
      <c r="AP28" s="57">
        <v>64342</v>
      </c>
      <c r="AQ28" s="57">
        <v>148525</v>
      </c>
      <c r="AR28" s="57">
        <v>64902</v>
      </c>
      <c r="AS28" s="57">
        <v>5180173</v>
      </c>
      <c r="AT28" s="58"/>
      <c r="AU28" s="57">
        <v>9135678</v>
      </c>
      <c r="AV28" s="57">
        <v>7875474</v>
      </c>
      <c r="AW28" s="57">
        <v>7077963</v>
      </c>
      <c r="AX28" s="57">
        <v>797511</v>
      </c>
      <c r="AY28" s="57">
        <v>242268</v>
      </c>
      <c r="AZ28" s="57">
        <v>1017936</v>
      </c>
      <c r="BA28" s="58"/>
      <c r="BB28" s="57">
        <v>1312967</v>
      </c>
      <c r="BC28" s="57">
        <v>1059043</v>
      </c>
      <c r="BD28" s="57">
        <v>912663</v>
      </c>
      <c r="BE28" s="57">
        <v>146380</v>
      </c>
      <c r="BF28" s="57">
        <v>253924</v>
      </c>
      <c r="BG28" s="57">
        <v>10448645</v>
      </c>
      <c r="BH28" s="57">
        <v>548245</v>
      </c>
      <c r="BI28" s="58"/>
      <c r="BJ28" s="179">
        <v>79440251</v>
      </c>
      <c r="BK28" s="179">
        <v>42541300</v>
      </c>
      <c r="BL28" s="57">
        <v>30000</v>
      </c>
      <c r="BM28" s="140">
        <v>290340</v>
      </c>
    </row>
    <row r="29" spans="1:65" s="22" customFormat="1" ht="15.75" thickBot="1" x14ac:dyDescent="0.3">
      <c r="A29" s="53">
        <v>2014</v>
      </c>
      <c r="B29" s="54"/>
      <c r="C29" s="57">
        <v>460327</v>
      </c>
      <c r="D29" s="57">
        <v>154580</v>
      </c>
      <c r="E29" s="57">
        <v>305747</v>
      </c>
      <c r="F29" s="57">
        <v>88258</v>
      </c>
      <c r="G29" s="57">
        <v>217489</v>
      </c>
      <c r="H29" s="172">
        <v>251077</v>
      </c>
      <c r="I29" s="172">
        <v>72305</v>
      </c>
      <c r="J29" s="172">
        <v>178772</v>
      </c>
      <c r="K29" s="172">
        <v>11277</v>
      </c>
      <c r="L29" s="172">
        <v>167495</v>
      </c>
      <c r="M29" s="172">
        <v>1337398</v>
      </c>
      <c r="N29" s="172">
        <v>21241</v>
      </c>
      <c r="O29" s="172">
        <v>7426</v>
      </c>
      <c r="P29" s="172">
        <v>7302</v>
      </c>
      <c r="Q29" s="172">
        <v>6513</v>
      </c>
      <c r="R29" s="172">
        <v>1316157</v>
      </c>
      <c r="S29" s="172">
        <v>124688</v>
      </c>
      <c r="T29" s="172">
        <v>5569</v>
      </c>
      <c r="U29" s="172">
        <v>119119</v>
      </c>
      <c r="V29" s="172">
        <v>1191469</v>
      </c>
      <c r="W29" s="172">
        <v>1173220</v>
      </c>
      <c r="X29" s="172">
        <v>18249</v>
      </c>
      <c r="Y29" s="172">
        <v>2048802</v>
      </c>
      <c r="Z29" s="54"/>
      <c r="AA29" s="172">
        <v>20086</v>
      </c>
      <c r="AB29" s="172">
        <v>14983</v>
      </c>
      <c r="AC29" s="172">
        <v>5103</v>
      </c>
      <c r="AD29" s="172">
        <v>2068888</v>
      </c>
      <c r="AE29" s="54"/>
      <c r="AF29" s="172">
        <v>805274</v>
      </c>
      <c r="AG29" s="172">
        <v>1098831</v>
      </c>
      <c r="AH29" s="172">
        <v>2753043</v>
      </c>
      <c r="AI29" s="172">
        <v>884343</v>
      </c>
      <c r="AJ29" s="172">
        <v>1088489</v>
      </c>
      <c r="AK29" s="172">
        <v>780211</v>
      </c>
      <c r="AL29" s="172">
        <v>384640</v>
      </c>
      <c r="AM29" s="172">
        <v>6310</v>
      </c>
      <c r="AN29" s="172">
        <v>378330</v>
      </c>
      <c r="AO29" s="172">
        <v>233858</v>
      </c>
      <c r="AP29" s="172">
        <v>63812</v>
      </c>
      <c r="AQ29" s="175">
        <v>144472</v>
      </c>
      <c r="AR29" s="172">
        <v>62961</v>
      </c>
      <c r="AS29" s="172">
        <v>5041788</v>
      </c>
      <c r="AT29" s="54"/>
      <c r="AU29" s="179">
        <v>9518225</v>
      </c>
      <c r="AV29" s="172">
        <v>8161007</v>
      </c>
      <c r="AW29" s="172">
        <v>7392477</v>
      </c>
      <c r="AX29" s="172">
        <v>768530</v>
      </c>
      <c r="AY29" s="172">
        <v>242963</v>
      </c>
      <c r="AZ29" s="172">
        <v>1114255</v>
      </c>
      <c r="BA29" s="54"/>
      <c r="BB29" s="172">
        <v>1417176</v>
      </c>
      <c r="BC29" s="172">
        <v>1128872</v>
      </c>
      <c r="BD29" s="172">
        <v>970073</v>
      </c>
      <c r="BE29" s="172">
        <v>158799</v>
      </c>
      <c r="BF29" s="172">
        <v>288304</v>
      </c>
      <c r="BG29" s="172">
        <v>10935401</v>
      </c>
      <c r="BH29" s="172">
        <v>524741</v>
      </c>
      <c r="BI29" s="54"/>
      <c r="BJ29" s="172">
        <v>75446750</v>
      </c>
      <c r="BK29" s="172">
        <v>42738547</v>
      </c>
      <c r="BL29" s="172">
        <v>30000</v>
      </c>
      <c r="BM29" s="172">
        <v>287883</v>
      </c>
    </row>
    <row r="30" spans="1:65" ht="15.75" thickBot="1" x14ac:dyDescent="0.3">
      <c r="A30" s="53">
        <v>2015</v>
      </c>
      <c r="B30" s="54"/>
      <c r="C30" s="140">
        <v>472691</v>
      </c>
      <c r="D30" s="140">
        <v>161768</v>
      </c>
      <c r="E30" s="140">
        <v>310923</v>
      </c>
      <c r="F30" s="140">
        <v>87211</v>
      </c>
      <c r="G30" s="140">
        <v>223712</v>
      </c>
      <c r="H30" s="140">
        <v>259589</v>
      </c>
      <c r="I30" s="140">
        <v>75916</v>
      </c>
      <c r="J30" s="140">
        <v>183673</v>
      </c>
      <c r="K30" s="140">
        <v>11889</v>
      </c>
      <c r="L30" s="140">
        <v>171784</v>
      </c>
      <c r="M30" s="140">
        <v>1341750</v>
      </c>
      <c r="N30" s="140">
        <v>21222</v>
      </c>
      <c r="O30" s="140">
        <v>8713</v>
      </c>
      <c r="P30" s="140">
        <v>7133</v>
      </c>
      <c r="Q30" s="140">
        <v>5376</v>
      </c>
      <c r="R30" s="140">
        <v>1320528</v>
      </c>
      <c r="S30" s="140">
        <v>127671</v>
      </c>
      <c r="T30" s="140">
        <v>6963</v>
      </c>
      <c r="U30" s="140">
        <v>120708</v>
      </c>
      <c r="V30" s="140">
        <v>1192857</v>
      </c>
      <c r="W30" s="140">
        <v>1176145</v>
      </c>
      <c r="X30" s="140">
        <v>16712</v>
      </c>
      <c r="Y30" s="172">
        <v>2074030</v>
      </c>
      <c r="Z30" s="156"/>
      <c r="AA30" s="140">
        <v>18384</v>
      </c>
      <c r="AB30" s="140">
        <v>14613</v>
      </c>
      <c r="AC30" s="140">
        <v>3771</v>
      </c>
      <c r="AD30" s="140">
        <v>2092414</v>
      </c>
      <c r="AE30" s="156"/>
      <c r="AF30" s="140">
        <v>796477</v>
      </c>
      <c r="AG30" s="140">
        <v>1140510</v>
      </c>
      <c r="AH30" s="140">
        <v>2609758</v>
      </c>
      <c r="AI30" s="140">
        <v>837414</v>
      </c>
      <c r="AJ30" s="140">
        <v>986003</v>
      </c>
      <c r="AK30" s="140">
        <v>786341</v>
      </c>
      <c r="AL30" s="140">
        <v>380183</v>
      </c>
      <c r="AM30" s="140">
        <v>5560</v>
      </c>
      <c r="AN30" s="140">
        <v>374623</v>
      </c>
      <c r="AO30" s="140">
        <v>225230</v>
      </c>
      <c r="AP30" s="140">
        <v>63455</v>
      </c>
      <c r="AQ30" s="140">
        <v>149393</v>
      </c>
      <c r="AR30" s="140">
        <v>57742</v>
      </c>
      <c r="AS30" s="172">
        <v>4926928</v>
      </c>
      <c r="AT30" s="156"/>
      <c r="AU30" s="57">
        <v>9809512</v>
      </c>
      <c r="AV30" s="140">
        <v>8329898</v>
      </c>
      <c r="AW30" s="140">
        <v>7570675</v>
      </c>
      <c r="AX30" s="140">
        <v>759223</v>
      </c>
      <c r="AY30" s="140">
        <v>267275</v>
      </c>
      <c r="AZ30" s="140">
        <v>1212339</v>
      </c>
      <c r="BA30" s="156"/>
      <c r="BB30" s="140">
        <v>1440151</v>
      </c>
      <c r="BC30" s="140">
        <v>1133347</v>
      </c>
      <c r="BD30" s="140">
        <v>985085</v>
      </c>
      <c r="BE30" s="140">
        <v>148262</v>
      </c>
      <c r="BF30" s="140">
        <v>306804</v>
      </c>
      <c r="BG30" s="140">
        <v>11249663</v>
      </c>
      <c r="BH30" s="140">
        <v>503466</v>
      </c>
      <c r="BI30" s="156"/>
      <c r="BJ30" s="172">
        <v>78648098</v>
      </c>
      <c r="BK30" s="172">
        <v>43662606</v>
      </c>
      <c r="BL30" s="140">
        <v>30000</v>
      </c>
      <c r="BM30" s="140">
        <v>292339</v>
      </c>
    </row>
    <row r="31" spans="1:65" s="22" customFormat="1" ht="15.75" thickBot="1" x14ac:dyDescent="0.3">
      <c r="A31" s="53">
        <v>2016</v>
      </c>
      <c r="B31" s="54"/>
      <c r="C31" s="172">
        <v>478072</v>
      </c>
      <c r="D31" s="172">
        <v>140619</v>
      </c>
      <c r="E31" s="172">
        <v>337453</v>
      </c>
      <c r="F31" s="175">
        <v>108256</v>
      </c>
      <c r="G31" s="172">
        <v>229197</v>
      </c>
      <c r="H31" s="172">
        <v>238292</v>
      </c>
      <c r="I31" s="175">
        <v>63841</v>
      </c>
      <c r="J31" s="175">
        <v>174451</v>
      </c>
      <c r="K31" s="172">
        <v>12011</v>
      </c>
      <c r="L31" s="172">
        <v>162440</v>
      </c>
      <c r="M31" s="172">
        <v>1345567</v>
      </c>
      <c r="N31" s="172">
        <v>22655</v>
      </c>
      <c r="O31" s="172">
        <v>8591</v>
      </c>
      <c r="P31" s="172">
        <v>8757</v>
      </c>
      <c r="Q31" s="172">
        <v>5307</v>
      </c>
      <c r="R31" s="172">
        <v>1322912</v>
      </c>
      <c r="S31" s="172">
        <v>109784</v>
      </c>
      <c r="T31" s="172">
        <v>6117</v>
      </c>
      <c r="U31" s="172">
        <v>103667</v>
      </c>
      <c r="V31" s="172">
        <v>1213128</v>
      </c>
      <c r="W31" s="172">
        <v>1201132</v>
      </c>
      <c r="X31" s="172">
        <v>11996</v>
      </c>
      <c r="Y31" s="172">
        <v>2061931</v>
      </c>
      <c r="Z31" s="189"/>
      <c r="AA31" s="172">
        <v>19302</v>
      </c>
      <c r="AB31" s="172">
        <v>14495</v>
      </c>
      <c r="AC31" s="172">
        <v>4807</v>
      </c>
      <c r="AD31" s="172">
        <v>2081233</v>
      </c>
      <c r="AE31" s="189"/>
      <c r="AF31" s="172">
        <v>785674</v>
      </c>
      <c r="AG31" s="172">
        <v>1016778</v>
      </c>
      <c r="AH31" s="172">
        <v>2537986</v>
      </c>
      <c r="AI31" s="172">
        <v>837060</v>
      </c>
      <c r="AJ31" s="172">
        <v>955084</v>
      </c>
      <c r="AK31" s="172">
        <v>745842</v>
      </c>
      <c r="AL31" s="172">
        <v>367281</v>
      </c>
      <c r="AM31" s="172">
        <v>6096</v>
      </c>
      <c r="AN31" s="172">
        <v>361185</v>
      </c>
      <c r="AO31" s="172">
        <v>223121</v>
      </c>
      <c r="AP31" s="172">
        <v>50405</v>
      </c>
      <c r="AQ31" s="172">
        <v>138064</v>
      </c>
      <c r="AR31" s="172">
        <v>54389</v>
      </c>
      <c r="AS31" s="172">
        <v>4707719</v>
      </c>
      <c r="AT31" s="189"/>
      <c r="AU31" s="179">
        <v>9875483</v>
      </c>
      <c r="AV31" s="172">
        <v>8387743</v>
      </c>
      <c r="AW31" s="172">
        <v>7569635</v>
      </c>
      <c r="AX31" s="172">
        <v>0</v>
      </c>
      <c r="AY31" s="172">
        <v>240844</v>
      </c>
      <c r="AZ31" s="172">
        <v>1246896</v>
      </c>
      <c r="BA31" s="189"/>
      <c r="BB31" s="172">
        <v>1483146</v>
      </c>
      <c r="BC31" s="172">
        <v>1160823</v>
      </c>
      <c r="BD31" s="172">
        <v>1015697</v>
      </c>
      <c r="BE31" s="172">
        <v>145126</v>
      </c>
      <c r="BF31" s="172">
        <v>322323</v>
      </c>
      <c r="BG31" s="172">
        <v>11358629</v>
      </c>
      <c r="BH31" s="172">
        <v>519906</v>
      </c>
      <c r="BI31" s="189"/>
      <c r="BJ31" s="172">
        <v>75446750</v>
      </c>
      <c r="BK31" s="172">
        <v>42738547</v>
      </c>
      <c r="BL31" s="172">
        <v>31328</v>
      </c>
      <c r="BM31" s="172">
        <v>297436</v>
      </c>
    </row>
    <row r="32" spans="1:65" ht="15.75" thickBot="1" x14ac:dyDescent="0.3">
      <c r="A32" s="53">
        <v>2017</v>
      </c>
      <c r="B32" s="54"/>
      <c r="C32" s="140">
        <v>430149</v>
      </c>
      <c r="D32" s="140">
        <v>128479</v>
      </c>
      <c r="E32" s="140">
        <v>301670</v>
      </c>
      <c r="F32" s="140">
        <v>82820</v>
      </c>
      <c r="G32" s="140">
        <v>218850</v>
      </c>
      <c r="H32" s="140">
        <v>247012</v>
      </c>
      <c r="I32" s="139">
        <v>59790</v>
      </c>
      <c r="J32" s="193">
        <v>187222</v>
      </c>
      <c r="K32" s="194">
        <v>16636</v>
      </c>
      <c r="L32" s="194">
        <v>170586</v>
      </c>
      <c r="M32" s="194">
        <v>1315148</v>
      </c>
      <c r="N32" s="194">
        <v>17188</v>
      </c>
      <c r="O32" s="194">
        <v>5702</v>
      </c>
      <c r="P32" s="194">
        <v>7682</v>
      </c>
      <c r="Q32" s="194">
        <v>3804</v>
      </c>
      <c r="R32" s="194">
        <v>1297960</v>
      </c>
      <c r="S32" s="194">
        <v>126105</v>
      </c>
      <c r="T32" s="194">
        <v>6421</v>
      </c>
      <c r="U32" s="194">
        <v>119684</v>
      </c>
      <c r="V32" s="194">
        <v>1171855</v>
      </c>
      <c r="W32" s="194">
        <v>1160136</v>
      </c>
      <c r="X32" s="195">
        <v>11719</v>
      </c>
      <c r="Y32" s="196">
        <v>1992309</v>
      </c>
      <c r="Z32" s="192"/>
      <c r="AA32" s="196">
        <v>18819</v>
      </c>
      <c r="AB32" s="194">
        <v>15027</v>
      </c>
      <c r="AC32" s="194">
        <v>3792</v>
      </c>
      <c r="AD32" s="197">
        <v>2011128</v>
      </c>
      <c r="AE32" s="192"/>
      <c r="AF32" s="197">
        <v>836747</v>
      </c>
      <c r="AG32" s="197">
        <v>878123</v>
      </c>
      <c r="AH32" s="197">
        <v>2334712</v>
      </c>
      <c r="AI32" s="197">
        <v>748563</v>
      </c>
      <c r="AJ32" s="197">
        <v>836777</v>
      </c>
      <c r="AK32" s="197">
        <v>749372</v>
      </c>
      <c r="AL32" s="197">
        <v>356432</v>
      </c>
      <c r="AM32" s="197">
        <v>6564</v>
      </c>
      <c r="AN32" s="197">
        <v>349868</v>
      </c>
      <c r="AO32" s="197">
        <v>219447</v>
      </c>
      <c r="AP32" s="197">
        <v>51881</v>
      </c>
      <c r="AQ32" s="197">
        <v>130421</v>
      </c>
      <c r="AR32" s="197">
        <v>53449</v>
      </c>
      <c r="AS32" s="197">
        <v>4406014</v>
      </c>
      <c r="AT32" s="192"/>
      <c r="AU32" s="317">
        <v>9981859</v>
      </c>
      <c r="AV32" s="194">
        <v>8453839</v>
      </c>
      <c r="AW32" s="197">
        <v>7649714</v>
      </c>
      <c r="AX32" s="193">
        <v>804125</v>
      </c>
      <c r="AY32" s="197">
        <v>245145</v>
      </c>
      <c r="AZ32" s="197">
        <v>1282875</v>
      </c>
      <c r="BA32" s="192"/>
      <c r="BB32" s="196">
        <v>1503270</v>
      </c>
      <c r="BC32" s="194">
        <v>1184159</v>
      </c>
      <c r="BD32" s="198">
        <v>1040742</v>
      </c>
      <c r="BE32" s="198">
        <v>1040742</v>
      </c>
      <c r="BF32" s="197">
        <v>319111</v>
      </c>
      <c r="BG32" s="195">
        <v>11485129</v>
      </c>
      <c r="BH32" s="197">
        <v>480740</v>
      </c>
      <c r="BI32" s="192"/>
      <c r="BJ32" s="197">
        <v>73288712</v>
      </c>
      <c r="BK32" s="140">
        <v>38312127</v>
      </c>
      <c r="BL32" s="199">
        <v>30344</v>
      </c>
      <c r="BM32" s="199">
        <v>278329</v>
      </c>
    </row>
    <row r="33" spans="1:65" ht="15.75" thickBot="1" x14ac:dyDescent="0.3">
      <c r="A33" s="53">
        <v>2018</v>
      </c>
      <c r="B33" s="54"/>
      <c r="C33" s="140">
        <v>415513</v>
      </c>
      <c r="D33" s="140">
        <v>120515</v>
      </c>
      <c r="E33" s="140">
        <v>294998</v>
      </c>
      <c r="F33" s="140">
        <v>72195</v>
      </c>
      <c r="G33" s="140">
        <v>222803</v>
      </c>
      <c r="H33" s="140">
        <v>239350</v>
      </c>
      <c r="I33" s="140">
        <v>55214</v>
      </c>
      <c r="J33" s="140">
        <v>184136</v>
      </c>
      <c r="K33" s="140">
        <v>8201</v>
      </c>
      <c r="L33" s="140">
        <v>175935</v>
      </c>
      <c r="M33" s="140">
        <v>1303294</v>
      </c>
      <c r="N33" s="140">
        <v>18558</v>
      </c>
      <c r="O33" s="140">
        <v>7462</v>
      </c>
      <c r="P33" s="140">
        <v>8315</v>
      </c>
      <c r="Q33" s="140">
        <v>2781</v>
      </c>
      <c r="R33" s="140">
        <v>1284736</v>
      </c>
      <c r="S33" s="140">
        <v>126491</v>
      </c>
      <c r="T33" s="140">
        <v>4519</v>
      </c>
      <c r="U33" s="140">
        <v>121972</v>
      </c>
      <c r="V33" s="140">
        <v>1158245</v>
      </c>
      <c r="W33" s="140">
        <v>1143236</v>
      </c>
      <c r="X33" s="140">
        <v>15009</v>
      </c>
      <c r="Y33" s="140">
        <v>1958157</v>
      </c>
      <c r="Z33" s="189"/>
      <c r="AA33" s="140">
        <v>19075</v>
      </c>
      <c r="AB33" s="140">
        <v>14772</v>
      </c>
      <c r="AC33" s="140">
        <v>4303</v>
      </c>
      <c r="AD33" s="140">
        <v>1977232</v>
      </c>
      <c r="AE33" s="189"/>
      <c r="AF33" s="140">
        <v>698141</v>
      </c>
      <c r="AG33" s="140">
        <v>826369</v>
      </c>
      <c r="AH33" s="140">
        <v>2084166</v>
      </c>
      <c r="AI33" s="140">
        <v>667611</v>
      </c>
      <c r="AJ33" s="140">
        <v>707411</v>
      </c>
      <c r="AK33" s="140">
        <v>709144</v>
      </c>
      <c r="AL33" s="140">
        <v>316607</v>
      </c>
      <c r="AM33" s="140">
        <v>7815</v>
      </c>
      <c r="AN33" s="140">
        <v>308792</v>
      </c>
      <c r="AO33" s="140">
        <v>187952</v>
      </c>
      <c r="AP33" s="140">
        <v>46094</v>
      </c>
      <c r="AQ33" s="140">
        <v>120840</v>
      </c>
      <c r="AR33" s="140">
        <v>45698</v>
      </c>
      <c r="AS33" s="140">
        <v>3925283</v>
      </c>
      <c r="AT33" s="156"/>
      <c r="AU33" s="57">
        <v>10176400</v>
      </c>
      <c r="AV33" s="140">
        <v>8594033</v>
      </c>
      <c r="AW33" s="140">
        <v>7708518</v>
      </c>
      <c r="AX33" s="140">
        <v>885515</v>
      </c>
      <c r="AY33" s="140">
        <v>245962</v>
      </c>
      <c r="AZ33" s="140">
        <v>1336405</v>
      </c>
      <c r="BA33" s="156"/>
      <c r="BB33" s="140">
        <v>1539317</v>
      </c>
      <c r="BC33" s="140">
        <v>1212915</v>
      </c>
      <c r="BD33" s="140">
        <v>1065601</v>
      </c>
      <c r="BE33" s="140">
        <v>147314</v>
      </c>
      <c r="BF33" s="140">
        <v>326402</v>
      </c>
      <c r="BG33" s="140">
        <v>11715717</v>
      </c>
      <c r="BH33" s="140">
        <v>447791</v>
      </c>
      <c r="BI33" s="156"/>
      <c r="BJ33" s="172">
        <v>73993010</v>
      </c>
      <c r="BK33" s="172">
        <v>38134003</v>
      </c>
      <c r="BL33" s="140">
        <v>30414</v>
      </c>
      <c r="BM33" s="140">
        <v>259392</v>
      </c>
    </row>
    <row r="34" spans="1:65" ht="15.75" thickBot="1" x14ac:dyDescent="0.3">
      <c r="A34" s="53">
        <v>2019</v>
      </c>
      <c r="B34" s="54"/>
      <c r="C34" s="140">
        <v>397315</v>
      </c>
      <c r="D34" s="140">
        <v>95370</v>
      </c>
      <c r="E34" s="217">
        <v>301945</v>
      </c>
      <c r="F34" s="140">
        <v>103753</v>
      </c>
      <c r="G34" s="140">
        <v>198192</v>
      </c>
      <c r="H34" s="140">
        <v>221487</v>
      </c>
      <c r="I34" s="140">
        <v>47095</v>
      </c>
      <c r="J34" s="140">
        <v>174392</v>
      </c>
      <c r="K34" s="140">
        <v>15104</v>
      </c>
      <c r="L34" s="140">
        <v>159288</v>
      </c>
      <c r="M34" s="140">
        <v>1285457</v>
      </c>
      <c r="N34" s="140">
        <v>22456</v>
      </c>
      <c r="O34" s="140">
        <v>10306</v>
      </c>
      <c r="P34" s="140">
        <v>9382</v>
      </c>
      <c r="Q34" s="140">
        <v>2768</v>
      </c>
      <c r="R34" s="140">
        <v>1263001</v>
      </c>
      <c r="S34" s="140">
        <v>111364</v>
      </c>
      <c r="T34" s="140">
        <v>9025</v>
      </c>
      <c r="U34" s="140">
        <v>102339</v>
      </c>
      <c r="V34" s="140">
        <v>1151637</v>
      </c>
      <c r="W34" s="140">
        <v>1124809</v>
      </c>
      <c r="X34" s="140">
        <v>26828</v>
      </c>
      <c r="Y34" s="140">
        <v>1904259</v>
      </c>
      <c r="Z34" s="189"/>
      <c r="AA34" s="140">
        <v>19021</v>
      </c>
      <c r="AB34" s="140">
        <v>14009</v>
      </c>
      <c r="AC34" s="140">
        <v>5012</v>
      </c>
      <c r="AD34" s="140">
        <v>1923283</v>
      </c>
      <c r="AE34" s="189"/>
      <c r="AF34" s="140">
        <v>735863</v>
      </c>
      <c r="AG34" s="140">
        <v>727210</v>
      </c>
      <c r="AH34" s="140">
        <v>2055552</v>
      </c>
      <c r="AI34" s="140">
        <v>609198</v>
      </c>
      <c r="AJ34" s="140">
        <v>682820</v>
      </c>
      <c r="AK34" s="140">
        <v>763534</v>
      </c>
      <c r="AL34" s="140">
        <v>315511</v>
      </c>
      <c r="AM34" s="140">
        <v>6380</v>
      </c>
      <c r="AN34" s="140">
        <v>309131</v>
      </c>
      <c r="AO34" s="140">
        <v>198686</v>
      </c>
      <c r="AP34" s="140">
        <v>40523</v>
      </c>
      <c r="AQ34" s="140">
        <v>110445</v>
      </c>
      <c r="AR34" s="140">
        <v>34827</v>
      </c>
      <c r="AS34" s="140">
        <v>3834136</v>
      </c>
      <c r="AT34" s="189"/>
      <c r="AU34" s="57">
        <v>10358699</v>
      </c>
      <c r="AV34" s="140">
        <v>8864020</v>
      </c>
      <c r="AW34" s="140">
        <v>7869880</v>
      </c>
      <c r="AX34" s="140">
        <v>994140</v>
      </c>
      <c r="AY34" s="140">
        <v>305180</v>
      </c>
      <c r="AZ34" s="140">
        <v>1189499</v>
      </c>
      <c r="BA34" s="189"/>
      <c r="BB34" s="140">
        <v>1598862</v>
      </c>
      <c r="BC34" s="140">
        <v>1297664</v>
      </c>
      <c r="BD34" s="140">
        <v>1127603</v>
      </c>
      <c r="BE34" s="140">
        <v>170061</v>
      </c>
      <c r="BF34" s="140">
        <v>301198</v>
      </c>
      <c r="BG34" s="140">
        <v>11957561</v>
      </c>
      <c r="BH34" s="140">
        <v>406702</v>
      </c>
      <c r="BI34" s="189"/>
      <c r="BJ34" s="172">
        <v>75364575</v>
      </c>
      <c r="BK34" s="172">
        <v>40728428</v>
      </c>
      <c r="BL34" s="140">
        <v>30414</v>
      </c>
      <c r="BM34" s="140">
        <v>275094</v>
      </c>
    </row>
    <row r="35" spans="1:65" ht="15.75" thickBot="1" x14ac:dyDescent="0.3">
      <c r="A35" s="53">
        <v>2020</v>
      </c>
      <c r="B35" s="54"/>
      <c r="C35" s="140">
        <v>366091</v>
      </c>
      <c r="D35" s="140">
        <v>94337</v>
      </c>
      <c r="E35" s="140">
        <v>271754</v>
      </c>
      <c r="F35" s="140">
        <v>90821</v>
      </c>
      <c r="G35" s="140">
        <v>180933</v>
      </c>
      <c r="H35" s="140">
        <v>223435</v>
      </c>
      <c r="I35" s="140">
        <v>57507</v>
      </c>
      <c r="J35" s="140">
        <v>165928</v>
      </c>
      <c r="K35" s="140">
        <v>14290</v>
      </c>
      <c r="L35" s="140">
        <v>151638</v>
      </c>
      <c r="M35" s="140">
        <v>1266139</v>
      </c>
      <c r="N35" s="140">
        <v>25623</v>
      </c>
      <c r="O35" s="140">
        <v>12442</v>
      </c>
      <c r="P35" s="140">
        <v>10432</v>
      </c>
      <c r="Q35" s="140">
        <v>2749</v>
      </c>
      <c r="R35" s="140">
        <v>1240516</v>
      </c>
      <c r="S35" s="140">
        <v>110353</v>
      </c>
      <c r="T35" s="140">
        <v>1414</v>
      </c>
      <c r="U35" s="140">
        <v>108939</v>
      </c>
      <c r="V35" s="140">
        <v>1130163</v>
      </c>
      <c r="W35" s="140">
        <v>1106918</v>
      </c>
      <c r="X35" s="140">
        <v>23245</v>
      </c>
      <c r="Y35" s="140">
        <v>1855665</v>
      </c>
      <c r="Z35" s="156"/>
      <c r="AA35" s="140">
        <v>19504</v>
      </c>
      <c r="AB35" s="140">
        <v>14860</v>
      </c>
      <c r="AC35" s="140">
        <v>4644</v>
      </c>
      <c r="AD35" s="140">
        <v>1875169</v>
      </c>
      <c r="AE35" s="156"/>
      <c r="AF35" s="140">
        <v>710367</v>
      </c>
      <c r="AG35" s="140">
        <v>743705</v>
      </c>
      <c r="AH35" s="140">
        <v>2006842</v>
      </c>
      <c r="AI35" s="140">
        <v>599197</v>
      </c>
      <c r="AJ35" s="140">
        <v>660551</v>
      </c>
      <c r="AK35" s="140">
        <v>747094</v>
      </c>
      <c r="AL35" s="140">
        <v>323593</v>
      </c>
      <c r="AM35" s="140">
        <v>7891</v>
      </c>
      <c r="AN35" s="140">
        <v>315702</v>
      </c>
      <c r="AO35" s="140">
        <v>197790</v>
      </c>
      <c r="AP35" s="140">
        <v>40235</v>
      </c>
      <c r="AQ35" s="140">
        <v>117912</v>
      </c>
      <c r="AR35" s="140">
        <v>37135</v>
      </c>
      <c r="AS35" s="140">
        <v>3784507</v>
      </c>
      <c r="AT35" s="156"/>
      <c r="AU35" s="57">
        <v>10281473</v>
      </c>
      <c r="AV35" s="140">
        <v>8812340</v>
      </c>
      <c r="AW35" s="140">
        <v>7761373</v>
      </c>
      <c r="AX35" s="140">
        <v>1050967</v>
      </c>
      <c r="AY35" s="140">
        <v>312141</v>
      </c>
      <c r="AZ35" s="140">
        <v>1156992</v>
      </c>
      <c r="BA35" s="156"/>
      <c r="BB35" s="140">
        <v>1611785</v>
      </c>
      <c r="BC35" s="140">
        <v>1290868</v>
      </c>
      <c r="BD35" s="140">
        <v>1130239</v>
      </c>
      <c r="BE35" s="140">
        <v>160629</v>
      </c>
      <c r="BF35" s="140">
        <v>320917</v>
      </c>
      <c r="BG35" s="140">
        <v>11893258</v>
      </c>
      <c r="BH35" s="140">
        <v>408214</v>
      </c>
      <c r="BI35" s="156"/>
      <c r="BJ35" s="172">
        <v>71183431</v>
      </c>
      <c r="BK35" s="172">
        <v>36648478</v>
      </c>
      <c r="BL35" s="140">
        <v>30414</v>
      </c>
      <c r="BM35" s="140">
        <v>253566</v>
      </c>
    </row>
    <row r="36" spans="1:65" ht="15.75" thickBot="1" x14ac:dyDescent="0.3">
      <c r="A36" s="53">
        <v>2021</v>
      </c>
      <c r="B36" s="54"/>
      <c r="C36" s="140">
        <v>345048</v>
      </c>
      <c r="D36" s="140">
        <v>76804</v>
      </c>
      <c r="E36" s="140">
        <v>268244</v>
      </c>
      <c r="F36" s="140">
        <v>87874</v>
      </c>
      <c r="G36" s="140">
        <v>180370</v>
      </c>
      <c r="H36" s="140">
        <v>219834</v>
      </c>
      <c r="I36" s="140">
        <v>51472</v>
      </c>
      <c r="J36" s="140">
        <v>168362</v>
      </c>
      <c r="K36" s="140">
        <v>14780</v>
      </c>
      <c r="L36" s="140">
        <v>153582</v>
      </c>
      <c r="M36" s="140">
        <v>1243635</v>
      </c>
      <c r="N36" s="140">
        <v>30081</v>
      </c>
      <c r="O36" s="140">
        <v>12751</v>
      </c>
      <c r="P36" s="140">
        <v>13055</v>
      </c>
      <c r="Q36" s="140">
        <v>4275</v>
      </c>
      <c r="R36" s="140">
        <v>1213554</v>
      </c>
      <c r="S36" s="140">
        <v>112140</v>
      </c>
      <c r="T36" s="140">
        <v>1012</v>
      </c>
      <c r="U36" s="140">
        <v>111128</v>
      </c>
      <c r="V36" s="140">
        <v>1101414</v>
      </c>
      <c r="W36" s="140">
        <v>1067758</v>
      </c>
      <c r="X36" s="140">
        <v>33656</v>
      </c>
      <c r="Y36" s="140">
        <v>1808517</v>
      </c>
      <c r="Z36" s="156"/>
      <c r="AA36" s="140">
        <v>18328</v>
      </c>
      <c r="AB36" s="140">
        <v>14060</v>
      </c>
      <c r="AC36" s="140">
        <v>4268</v>
      </c>
      <c r="AD36" s="140">
        <v>1826845</v>
      </c>
      <c r="AE36" s="156"/>
      <c r="AF36" s="140">
        <v>612170</v>
      </c>
      <c r="AG36" s="140">
        <v>714647</v>
      </c>
      <c r="AH36" s="140">
        <v>1988181</v>
      </c>
      <c r="AI36" s="140">
        <v>553915</v>
      </c>
      <c r="AJ36" s="140">
        <v>663600</v>
      </c>
      <c r="AK36" s="140">
        <v>770666</v>
      </c>
      <c r="AL36" s="140">
        <v>304583</v>
      </c>
      <c r="AM36" s="140">
        <v>6042</v>
      </c>
      <c r="AN36" s="140">
        <v>298541</v>
      </c>
      <c r="AO36" s="140">
        <v>182952</v>
      </c>
      <c r="AP36" s="140">
        <v>39240</v>
      </c>
      <c r="AQ36" s="140">
        <v>115589</v>
      </c>
      <c r="AR36" s="140">
        <v>38450</v>
      </c>
      <c r="AS36" s="140">
        <v>3619581</v>
      </c>
      <c r="AT36" s="156"/>
      <c r="AU36" s="140">
        <v>10087439</v>
      </c>
      <c r="AV36" s="140">
        <v>8765333</v>
      </c>
      <c r="AW36" s="140">
        <v>7723167</v>
      </c>
      <c r="AX36" s="140">
        <v>1042166</v>
      </c>
      <c r="AY36" s="140">
        <v>320170</v>
      </c>
      <c r="AZ36" s="140">
        <v>1001936</v>
      </c>
      <c r="BA36" s="156"/>
      <c r="BB36" s="140">
        <v>1492544</v>
      </c>
      <c r="BC36" s="140">
        <v>1218164</v>
      </c>
      <c r="BD36" s="140">
        <v>1069472</v>
      </c>
      <c r="BE36" s="140">
        <v>148692</v>
      </c>
      <c r="BF36" s="140">
        <v>274380</v>
      </c>
      <c r="BG36" s="140">
        <v>11579983</v>
      </c>
      <c r="BH36" s="140">
        <v>374471</v>
      </c>
      <c r="BI36" s="156"/>
      <c r="BJ36" s="172">
        <v>77148372</v>
      </c>
      <c r="BK36" s="172">
        <v>42037948</v>
      </c>
      <c r="BL36" s="140">
        <v>30414</v>
      </c>
      <c r="BM36" s="140">
        <v>236554</v>
      </c>
    </row>
    <row r="37" spans="1:65" ht="15.75" thickBot="1" x14ac:dyDescent="0.3">
      <c r="A37" s="53">
        <v>2022</v>
      </c>
      <c r="B37" s="54"/>
      <c r="C37" s="140">
        <v>344210</v>
      </c>
      <c r="D37" s="140">
        <v>80767</v>
      </c>
      <c r="E37" s="140">
        <v>263443</v>
      </c>
      <c r="F37" s="140">
        <v>78595</v>
      </c>
      <c r="G37" s="140">
        <v>184848</v>
      </c>
      <c r="H37" s="140">
        <v>225499</v>
      </c>
      <c r="I37" s="140">
        <v>54914</v>
      </c>
      <c r="J37" s="140">
        <v>170585</v>
      </c>
      <c r="K37" s="140">
        <v>14446</v>
      </c>
      <c r="L37" s="140">
        <v>156139</v>
      </c>
      <c r="M37" s="140">
        <v>1246191</v>
      </c>
      <c r="N37" s="140">
        <v>25676</v>
      </c>
      <c r="O37" s="140">
        <v>11248</v>
      </c>
      <c r="P37" s="140">
        <v>11280</v>
      </c>
      <c r="Q37" s="140">
        <v>3148</v>
      </c>
      <c r="R37" s="140">
        <v>1220515</v>
      </c>
      <c r="S37" s="140">
        <v>121703</v>
      </c>
      <c r="T37" s="140">
        <v>3565</v>
      </c>
      <c r="U37" s="140">
        <v>118138</v>
      </c>
      <c r="V37" s="140">
        <v>1098812</v>
      </c>
      <c r="W37" s="140">
        <v>1062444</v>
      </c>
      <c r="X37" s="140">
        <v>36368</v>
      </c>
      <c r="Y37" s="140">
        <v>1815900</v>
      </c>
      <c r="Z37" s="54"/>
      <c r="AA37" s="140">
        <v>17818</v>
      </c>
      <c r="AB37" s="140">
        <v>13168</v>
      </c>
      <c r="AC37" s="140">
        <v>4650</v>
      </c>
      <c r="AD37" s="140">
        <v>1833718</v>
      </c>
      <c r="AE37" s="54"/>
      <c r="AF37" s="140">
        <v>522068</v>
      </c>
      <c r="AG37" s="140">
        <v>703751</v>
      </c>
      <c r="AH37" s="140">
        <v>1813709</v>
      </c>
      <c r="AI37" s="140">
        <v>509366</v>
      </c>
      <c r="AJ37" s="140">
        <v>623555</v>
      </c>
      <c r="AK37" s="140">
        <v>680788</v>
      </c>
      <c r="AL37" s="140">
        <v>289206</v>
      </c>
      <c r="AM37" s="140">
        <v>4647</v>
      </c>
      <c r="AN37" s="140">
        <v>284559</v>
      </c>
      <c r="AO37" s="140">
        <v>173729</v>
      </c>
      <c r="AP37" s="140">
        <v>56559</v>
      </c>
      <c r="AQ37" s="140">
        <v>110830</v>
      </c>
      <c r="AR37" s="140">
        <v>37810</v>
      </c>
      <c r="AS37" s="140">
        <v>3328734</v>
      </c>
      <c r="AT37" s="54"/>
      <c r="AU37" s="140">
        <v>10247383</v>
      </c>
      <c r="AV37" s="140">
        <v>8878548</v>
      </c>
      <c r="AW37" s="140">
        <v>7854858</v>
      </c>
      <c r="AX37" s="140">
        <v>1023690</v>
      </c>
      <c r="AY37" s="140">
        <v>326884</v>
      </c>
      <c r="AZ37" s="140">
        <v>1041951</v>
      </c>
      <c r="BA37" s="54"/>
      <c r="BB37" s="140">
        <v>1483161</v>
      </c>
      <c r="BC37" s="140">
        <v>1214984</v>
      </c>
      <c r="BD37" s="139">
        <v>1047490</v>
      </c>
      <c r="BE37" s="140">
        <v>167494</v>
      </c>
      <c r="BF37" s="140">
        <v>268177</v>
      </c>
      <c r="BG37" s="140">
        <v>11730544</v>
      </c>
      <c r="BH37" s="140">
        <v>323362</v>
      </c>
      <c r="BI37" s="54"/>
      <c r="BJ37" s="172">
        <v>78220737</v>
      </c>
      <c r="BK37" s="172">
        <v>41883471</v>
      </c>
      <c r="BL37" s="140">
        <v>30414</v>
      </c>
      <c r="BM37" s="140">
        <v>201269</v>
      </c>
    </row>
    <row r="38" spans="1:65" ht="15.75" thickBot="1" x14ac:dyDescent="0.3">
      <c r="A38" s="53">
        <v>2023</v>
      </c>
      <c r="B38" s="54"/>
      <c r="C38" s="140">
        <v>333389</v>
      </c>
      <c r="D38" s="140">
        <v>87216</v>
      </c>
      <c r="E38" s="140">
        <v>246173</v>
      </c>
      <c r="F38" s="140">
        <v>74606</v>
      </c>
      <c r="G38" s="140">
        <v>171567</v>
      </c>
      <c r="H38" s="140">
        <v>222644</v>
      </c>
      <c r="I38" s="140">
        <v>53421</v>
      </c>
      <c r="J38" s="140">
        <v>169223</v>
      </c>
      <c r="K38" s="140">
        <v>16790</v>
      </c>
      <c r="L38" s="140">
        <v>152433</v>
      </c>
      <c r="M38" s="140">
        <v>1241739</v>
      </c>
      <c r="N38" s="140">
        <v>24047</v>
      </c>
      <c r="O38" s="140">
        <v>11713</v>
      </c>
      <c r="P38" s="140">
        <v>10830</v>
      </c>
      <c r="Q38" s="140">
        <v>1504</v>
      </c>
      <c r="R38" s="140">
        <v>1217692</v>
      </c>
      <c r="S38" s="140">
        <v>132166</v>
      </c>
      <c r="T38" s="140">
        <v>11689</v>
      </c>
      <c r="U38" s="140">
        <v>120477</v>
      </c>
      <c r="V38" s="140">
        <v>1085526</v>
      </c>
      <c r="W38" s="140">
        <v>1044556</v>
      </c>
      <c r="X38" s="140">
        <v>40970</v>
      </c>
      <c r="Y38" s="140">
        <v>1797772</v>
      </c>
      <c r="Z38" s="156"/>
      <c r="AA38" s="140">
        <v>16948</v>
      </c>
      <c r="AB38" s="140">
        <v>12003</v>
      </c>
      <c r="AC38" s="140">
        <v>4945</v>
      </c>
      <c r="AD38" s="140">
        <v>1814720</v>
      </c>
      <c r="AE38" s="156"/>
      <c r="AF38" s="140">
        <v>609476</v>
      </c>
      <c r="AG38" s="140">
        <v>564953</v>
      </c>
      <c r="AH38" s="140">
        <v>1702742</v>
      </c>
      <c r="AI38" s="140">
        <v>457151</v>
      </c>
      <c r="AJ38" s="140">
        <v>622219</v>
      </c>
      <c r="AK38" s="140">
        <v>623372</v>
      </c>
      <c r="AL38" s="140">
        <v>276882</v>
      </c>
      <c r="AM38" s="140">
        <v>4235</v>
      </c>
      <c r="AN38" s="140">
        <v>272647</v>
      </c>
      <c r="AO38" s="140">
        <v>169028</v>
      </c>
      <c r="AP38" s="140">
        <v>38949</v>
      </c>
      <c r="AQ38" s="140">
        <v>103619</v>
      </c>
      <c r="AR38" s="140">
        <v>43753</v>
      </c>
      <c r="AS38" s="140">
        <v>3154053</v>
      </c>
      <c r="AT38" s="156"/>
      <c r="AU38" s="140">
        <v>10299549</v>
      </c>
      <c r="AV38" s="140">
        <v>8902090</v>
      </c>
      <c r="AW38" s="140">
        <v>0</v>
      </c>
      <c r="AX38" s="140">
        <v>0</v>
      </c>
      <c r="AY38" s="140">
        <v>326672</v>
      </c>
      <c r="AZ38" s="140">
        <v>1070787</v>
      </c>
      <c r="BA38" s="156"/>
      <c r="BB38" s="140">
        <v>1421695</v>
      </c>
      <c r="BC38" s="140">
        <v>1161650</v>
      </c>
      <c r="BD38" s="140">
        <v>1025682</v>
      </c>
      <c r="BE38" s="140">
        <v>135968</v>
      </c>
      <c r="BF38" s="140">
        <v>260045</v>
      </c>
      <c r="BG38" s="140">
        <v>11721244</v>
      </c>
      <c r="BH38" s="140">
        <v>290246</v>
      </c>
      <c r="BI38" s="156"/>
      <c r="BJ38" s="172">
        <v>77749597</v>
      </c>
      <c r="BK38" s="172">
        <v>44102181</v>
      </c>
      <c r="BL38" s="140">
        <v>30414</v>
      </c>
      <c r="BM38" s="140">
        <v>200402</v>
      </c>
    </row>
    <row r="39" spans="1:65" x14ac:dyDescent="0.25">
      <c r="C39" s="35"/>
      <c r="AS39" s="35"/>
      <c r="BJ39" s="22"/>
      <c r="BK39" s="22"/>
    </row>
    <row r="40" spans="1:65" x14ac:dyDescent="0.25">
      <c r="C40" s="35"/>
      <c r="AS40" s="35"/>
      <c r="BJ40" s="22"/>
      <c r="BK40" s="22"/>
    </row>
    <row r="41" spans="1:65" x14ac:dyDescent="0.25">
      <c r="C41" s="35"/>
      <c r="AS41" s="35"/>
      <c r="BJ41" s="22"/>
      <c r="BK41" s="22"/>
    </row>
    <row r="42" spans="1:65" x14ac:dyDescent="0.25">
      <c r="C42" s="35"/>
      <c r="AS42" s="35"/>
      <c r="BJ42" s="22"/>
      <c r="BK42" s="22"/>
    </row>
    <row r="43" spans="1:65" x14ac:dyDescent="0.25">
      <c r="C43" s="35"/>
      <c r="AS43" s="35"/>
      <c r="BJ43" s="22"/>
      <c r="BK43" s="22"/>
    </row>
    <row r="44" spans="1:65" x14ac:dyDescent="0.25">
      <c r="AS44" s="35"/>
      <c r="BJ44" s="22"/>
      <c r="BK44" s="22"/>
    </row>
    <row r="45" spans="1:65" x14ac:dyDescent="0.25">
      <c r="AS45" s="35"/>
      <c r="BJ45" s="22"/>
      <c r="BK45" s="22"/>
    </row>
    <row r="46" spans="1:65" x14ac:dyDescent="0.25">
      <c r="AS46" s="35"/>
      <c r="BJ46" s="22"/>
      <c r="BK46" s="22"/>
    </row>
    <row r="47" spans="1:65" x14ac:dyDescent="0.25">
      <c r="AS47" s="35"/>
    </row>
    <row r="48" spans="1:65" x14ac:dyDescent="0.25">
      <c r="AS48" s="35"/>
    </row>
    <row r="49" spans="45:45" x14ac:dyDescent="0.25">
      <c r="AS49" s="35"/>
    </row>
    <row r="50" spans="45:45" x14ac:dyDescent="0.25">
      <c r="AS50" s="35"/>
    </row>
    <row r="51" spans="45:45" x14ac:dyDescent="0.25">
      <c r="AS51" s="35"/>
    </row>
  </sheetData>
  <mergeCells count="2">
    <mergeCell ref="A1:J1"/>
    <mergeCell ref="A2:BL2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99FF"/>
  </sheetPr>
  <dimension ref="A1:AI46"/>
  <sheetViews>
    <sheetView topLeftCell="A10" workbookViewId="0">
      <selection activeCell="J45" sqref="J45"/>
    </sheetView>
  </sheetViews>
  <sheetFormatPr defaultRowHeight="15" x14ac:dyDescent="0.25"/>
  <cols>
    <col min="1" max="1" width="9.42578125" bestFit="1" customWidth="1"/>
    <col min="3" max="3" width="10.85546875" customWidth="1"/>
    <col min="4" max="4" width="13.7109375" customWidth="1"/>
    <col min="5" max="5" width="19.7109375" customWidth="1"/>
    <col min="6" max="6" width="14.140625" customWidth="1"/>
    <col min="7" max="7" width="16.42578125" customWidth="1"/>
    <col min="8" max="8" width="13.140625" customWidth="1"/>
    <col min="10" max="10" width="12" bestFit="1" customWidth="1"/>
    <col min="11" max="11" width="13.140625" customWidth="1"/>
    <col min="12" max="12" width="14.7109375" customWidth="1"/>
    <col min="13" max="13" width="18.7109375" customWidth="1"/>
    <col min="14" max="14" width="14.5703125" customWidth="1"/>
    <col min="16" max="16" width="13.42578125" customWidth="1"/>
    <col min="17" max="17" width="11.7109375" bestFit="1" customWidth="1"/>
    <col min="19" max="19" width="14.42578125" customWidth="1"/>
    <col min="20" max="20" width="15.7109375" customWidth="1"/>
    <col min="21" max="21" width="14.28515625" customWidth="1"/>
    <col min="22" max="22" width="11.7109375" bestFit="1" customWidth="1"/>
    <col min="23" max="23" width="15.42578125" customWidth="1"/>
    <col min="25" max="25" width="14.85546875" customWidth="1"/>
    <col min="26" max="26" width="14.5703125" customWidth="1"/>
    <col min="27" max="27" width="13.7109375" customWidth="1"/>
    <col min="29" max="29" width="15.42578125" customWidth="1"/>
    <col min="30" max="30" width="13" bestFit="1" customWidth="1"/>
    <col min="31" max="31" width="14.7109375" bestFit="1" customWidth="1"/>
    <col min="33" max="33" width="17.42578125" customWidth="1"/>
    <col min="34" max="34" width="16" customWidth="1"/>
    <col min="35" max="35" width="14.85546875" customWidth="1"/>
  </cols>
  <sheetData>
    <row r="1" spans="1:35" x14ac:dyDescent="0.25">
      <c r="A1" s="353" t="s">
        <v>94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</row>
    <row r="2" spans="1:35" ht="15.75" customHeight="1" thickBot="1" x14ac:dyDescent="0.3">
      <c r="B2" s="5"/>
      <c r="C2" s="3"/>
      <c r="D2" s="3"/>
      <c r="E2" s="3"/>
      <c r="F2" s="3"/>
      <c r="G2" s="3"/>
      <c r="H2" s="3"/>
      <c r="I2" s="3"/>
      <c r="J2" s="3"/>
      <c r="K2" s="357"/>
      <c r="L2" s="357"/>
      <c r="M2" s="357"/>
      <c r="N2" s="357"/>
      <c r="O2" s="357"/>
      <c r="P2" s="357"/>
      <c r="Q2" s="357"/>
      <c r="R2" s="357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6"/>
    </row>
    <row r="3" spans="1:35" ht="15.75" customHeight="1" thickBot="1" x14ac:dyDescent="0.3">
      <c r="A3" s="355" t="s">
        <v>10</v>
      </c>
      <c r="B3" s="356"/>
      <c r="C3" s="356"/>
      <c r="D3" s="356"/>
      <c r="E3" s="356"/>
      <c r="F3" s="12"/>
      <c r="G3" s="12"/>
      <c r="H3" s="12"/>
      <c r="I3" s="12"/>
      <c r="J3" s="12"/>
      <c r="K3" s="12"/>
      <c r="L3" s="12"/>
      <c r="M3" s="12"/>
      <c r="N3" s="12"/>
      <c r="O3" s="13"/>
      <c r="P3" s="13"/>
      <c r="Q3" s="13"/>
      <c r="R3" s="13"/>
      <c r="S3" s="14"/>
      <c r="T3" s="14"/>
      <c r="U3" s="14"/>
      <c r="V3" s="14"/>
      <c r="W3" s="14"/>
      <c r="X3" s="14"/>
      <c r="Y3" s="14"/>
      <c r="Z3" s="14"/>
      <c r="AA3" s="12"/>
      <c r="AB3" s="12"/>
      <c r="AC3" s="12"/>
      <c r="AD3" s="12"/>
      <c r="AE3" s="12"/>
      <c r="AF3" s="12"/>
      <c r="AG3" s="12"/>
      <c r="AH3" s="12"/>
      <c r="AI3" s="15"/>
    </row>
    <row r="4" spans="1:35" ht="59.25" customHeight="1" thickBot="1" x14ac:dyDescent="0.3">
      <c r="A4" s="16" t="s">
        <v>0</v>
      </c>
      <c r="B4" s="17" t="s">
        <v>11</v>
      </c>
      <c r="C4" s="17" t="s">
        <v>12</v>
      </c>
      <c r="D4" s="17" t="s">
        <v>93</v>
      </c>
      <c r="E4" s="17" t="s">
        <v>98</v>
      </c>
      <c r="F4" s="17" t="s">
        <v>71</v>
      </c>
      <c r="G4" s="17" t="s">
        <v>99</v>
      </c>
      <c r="H4" s="17" t="s">
        <v>73</v>
      </c>
      <c r="I4" s="17" t="s">
        <v>74</v>
      </c>
      <c r="J4" s="17" t="s">
        <v>75</v>
      </c>
      <c r="K4" s="17" t="s">
        <v>24</v>
      </c>
      <c r="L4" s="17" t="s">
        <v>76</v>
      </c>
      <c r="M4" s="17" t="s">
        <v>100</v>
      </c>
      <c r="N4" s="17" t="s">
        <v>64</v>
      </c>
      <c r="O4" s="17" t="s">
        <v>28</v>
      </c>
      <c r="P4" s="17" t="s">
        <v>77</v>
      </c>
      <c r="Q4" s="17" t="s">
        <v>78</v>
      </c>
      <c r="R4" s="17" t="s">
        <v>32</v>
      </c>
      <c r="S4" s="17" t="s">
        <v>79</v>
      </c>
      <c r="T4" s="17" t="s">
        <v>80</v>
      </c>
      <c r="U4" s="17" t="s">
        <v>81</v>
      </c>
      <c r="V4" s="17" t="s">
        <v>82</v>
      </c>
      <c r="W4" s="17" t="s">
        <v>83</v>
      </c>
      <c r="X4" s="17" t="s">
        <v>46</v>
      </c>
      <c r="Y4" s="17" t="s">
        <v>84</v>
      </c>
      <c r="Z4" s="17" t="s">
        <v>85</v>
      </c>
      <c r="AA4" s="17" t="s">
        <v>86</v>
      </c>
      <c r="AB4" s="17" t="s">
        <v>54</v>
      </c>
      <c r="AC4" s="17" t="s">
        <v>87</v>
      </c>
      <c r="AD4" s="17" t="s">
        <v>88</v>
      </c>
      <c r="AE4" s="17" t="s">
        <v>89</v>
      </c>
      <c r="AF4" s="17" t="s">
        <v>61</v>
      </c>
      <c r="AG4" s="17" t="s">
        <v>90</v>
      </c>
      <c r="AH4" s="17" t="s">
        <v>91</v>
      </c>
      <c r="AI4" s="17" t="s">
        <v>92</v>
      </c>
    </row>
    <row r="5" spans="1:35" ht="15.75" thickBot="1" x14ac:dyDescent="0.3">
      <c r="A5" s="7">
        <v>1989</v>
      </c>
      <c r="B5" s="8"/>
      <c r="C5" s="8"/>
      <c r="D5" s="9">
        <v>630987.30000000005</v>
      </c>
      <c r="E5" s="9">
        <v>962523</v>
      </c>
      <c r="F5" s="8"/>
      <c r="G5" s="9">
        <v>501392.6999999999</v>
      </c>
      <c r="H5" s="9">
        <v>37746</v>
      </c>
      <c r="I5" s="8"/>
      <c r="J5" s="9">
        <v>21389.4</v>
      </c>
      <c r="K5" s="9">
        <v>366765.3</v>
      </c>
      <c r="L5" s="9">
        <v>3509748.9</v>
      </c>
      <c r="M5" s="9">
        <v>62910</v>
      </c>
      <c r="N5" s="9">
        <v>122045.4</v>
      </c>
      <c r="O5" s="8"/>
      <c r="P5" s="9">
        <v>55989.9</v>
      </c>
      <c r="Q5" s="9">
        <v>19502.099999999999</v>
      </c>
      <c r="R5" s="8"/>
      <c r="S5" s="9">
        <v>1594005.6</v>
      </c>
      <c r="T5" s="9">
        <v>2498020.7999999998</v>
      </c>
      <c r="U5" s="9">
        <v>6535742.4000000004</v>
      </c>
      <c r="V5" s="9">
        <v>20231.2</v>
      </c>
      <c r="W5" s="9">
        <v>1023000</v>
      </c>
      <c r="X5" s="8"/>
      <c r="Y5" s="146">
        <v>9292000</v>
      </c>
      <c r="Z5" s="9">
        <v>977965.6</v>
      </c>
      <c r="AA5" s="9">
        <v>5165034.4000000004</v>
      </c>
      <c r="AB5" s="8"/>
      <c r="AC5" s="9">
        <v>706000</v>
      </c>
      <c r="AD5" s="9">
        <v>311000</v>
      </c>
      <c r="AE5" s="9">
        <v>663000</v>
      </c>
      <c r="AF5" s="8"/>
      <c r="AG5" s="9">
        <v>49390000</v>
      </c>
      <c r="AH5" s="9">
        <v>64578000</v>
      </c>
      <c r="AI5" s="9">
        <v>36000</v>
      </c>
    </row>
    <row r="6" spans="1:35" ht="15.75" thickBot="1" x14ac:dyDescent="0.3">
      <c r="A6" s="7">
        <v>1990</v>
      </c>
      <c r="B6" s="10"/>
      <c r="C6" s="10"/>
      <c r="D6" s="11">
        <v>539714.30000000005</v>
      </c>
      <c r="E6" s="11">
        <v>823293</v>
      </c>
      <c r="F6" s="10"/>
      <c r="G6" s="11">
        <v>428865.6999999999</v>
      </c>
      <c r="H6" s="11">
        <v>32286</v>
      </c>
      <c r="I6" s="10"/>
      <c r="J6" s="11">
        <v>18295.400000000001</v>
      </c>
      <c r="K6" s="11">
        <v>313712.3</v>
      </c>
      <c r="L6" s="11">
        <v>3002059.9</v>
      </c>
      <c r="M6" s="11">
        <v>53810</v>
      </c>
      <c r="N6" s="11">
        <v>104391.4</v>
      </c>
      <c r="O6" s="10"/>
      <c r="P6" s="11">
        <v>47890.9</v>
      </c>
      <c r="Q6" s="11">
        <v>16681.099999999999</v>
      </c>
      <c r="R6" s="10"/>
      <c r="S6" s="11">
        <v>1654484.4</v>
      </c>
      <c r="T6" s="11">
        <v>2592799.2000000002</v>
      </c>
      <c r="U6" s="11">
        <v>6783717.5999999996</v>
      </c>
      <c r="V6" s="11">
        <v>20998.799999999999</v>
      </c>
      <c r="W6" s="11">
        <v>951000</v>
      </c>
      <c r="X6" s="10"/>
      <c r="Y6" s="11">
        <v>9050000</v>
      </c>
      <c r="Z6" s="11">
        <v>797910.4</v>
      </c>
      <c r="AA6" s="11">
        <v>4214089.5999999996</v>
      </c>
      <c r="AB6" s="10"/>
      <c r="AC6" s="11">
        <v>697000</v>
      </c>
      <c r="AD6" s="11">
        <v>308000</v>
      </c>
      <c r="AE6" s="11">
        <v>670000</v>
      </c>
      <c r="AF6" s="10"/>
      <c r="AG6" s="11">
        <v>51475000</v>
      </c>
      <c r="AH6" s="11">
        <v>69904000</v>
      </c>
      <c r="AI6" s="11">
        <v>35000</v>
      </c>
    </row>
    <row r="7" spans="1:35" ht="15.75" thickBot="1" x14ac:dyDescent="0.3">
      <c r="A7" s="7">
        <v>1991</v>
      </c>
      <c r="B7" s="10"/>
      <c r="C7" s="10"/>
      <c r="D7" s="11">
        <v>436806.5</v>
      </c>
      <c r="E7" s="11">
        <v>666315</v>
      </c>
      <c r="F7" s="10"/>
      <c r="G7" s="11">
        <v>347093.49999999994</v>
      </c>
      <c r="H7" s="11">
        <v>26130</v>
      </c>
      <c r="I7" s="10"/>
      <c r="J7" s="11">
        <v>14807</v>
      </c>
      <c r="K7" s="11">
        <v>253896.5</v>
      </c>
      <c r="L7" s="11">
        <v>2429654.5</v>
      </c>
      <c r="M7" s="11">
        <v>43550</v>
      </c>
      <c r="N7" s="11">
        <v>84487</v>
      </c>
      <c r="O7" s="10"/>
      <c r="P7" s="11">
        <v>38759.5</v>
      </c>
      <c r="Q7" s="11">
        <v>13500.5</v>
      </c>
      <c r="R7" s="10"/>
      <c r="S7" s="11">
        <v>1524395.1</v>
      </c>
      <c r="T7" s="11">
        <v>2388931.7999999998</v>
      </c>
      <c r="U7" s="11">
        <v>6250325.4000000004</v>
      </c>
      <c r="V7" s="11">
        <v>19347.7</v>
      </c>
      <c r="W7" s="11">
        <v>771000</v>
      </c>
      <c r="X7" s="10"/>
      <c r="Y7" s="11">
        <v>11496000</v>
      </c>
      <c r="Z7" s="11">
        <v>379373.6</v>
      </c>
      <c r="AA7" s="11">
        <v>2003626.4</v>
      </c>
      <c r="AB7" s="10"/>
      <c r="AC7" s="11">
        <v>734000</v>
      </c>
      <c r="AD7" s="11">
        <v>220000</v>
      </c>
      <c r="AE7" s="11">
        <v>749000</v>
      </c>
      <c r="AF7" s="10"/>
      <c r="AG7" s="11">
        <v>50213000</v>
      </c>
      <c r="AH7" s="11">
        <v>55819000</v>
      </c>
      <c r="AI7" s="11">
        <v>35000</v>
      </c>
    </row>
    <row r="8" spans="1:35" ht="15.75" thickBot="1" x14ac:dyDescent="0.3">
      <c r="A8" s="7">
        <v>1992</v>
      </c>
      <c r="B8" s="10"/>
      <c r="C8" s="10"/>
      <c r="D8" s="11">
        <v>369404.9</v>
      </c>
      <c r="E8" s="11">
        <v>563499</v>
      </c>
      <c r="F8" s="10"/>
      <c r="G8" s="11">
        <v>293535.09999999998</v>
      </c>
      <c r="H8" s="11">
        <v>22098</v>
      </c>
      <c r="I8" s="10"/>
      <c r="J8" s="11">
        <v>12522.2</v>
      </c>
      <c r="K8" s="11">
        <v>214718.9</v>
      </c>
      <c r="L8" s="11">
        <v>2054745.7</v>
      </c>
      <c r="M8" s="11">
        <v>36830</v>
      </c>
      <c r="N8" s="11">
        <v>71450.2</v>
      </c>
      <c r="O8" s="10"/>
      <c r="P8" s="11">
        <v>32778.699999999997</v>
      </c>
      <c r="Q8" s="11">
        <v>11417.3</v>
      </c>
      <c r="R8" s="10"/>
      <c r="S8" s="11">
        <v>1356282</v>
      </c>
      <c r="T8" s="11">
        <v>2125476</v>
      </c>
      <c r="U8" s="11">
        <v>5561028</v>
      </c>
      <c r="V8" s="11">
        <v>17214</v>
      </c>
      <c r="W8" s="11">
        <v>792000</v>
      </c>
      <c r="X8" s="10"/>
      <c r="Y8" s="11">
        <v>8854000</v>
      </c>
      <c r="Z8" s="11">
        <v>513420</v>
      </c>
      <c r="AA8" s="11">
        <v>2711580</v>
      </c>
      <c r="AB8" s="10"/>
      <c r="AC8" s="11">
        <v>613000</v>
      </c>
      <c r="AD8" s="11">
        <v>192000</v>
      </c>
      <c r="AE8" s="11">
        <v>721000</v>
      </c>
      <c r="AF8" s="10"/>
      <c r="AG8" s="11">
        <v>42406000</v>
      </c>
      <c r="AH8" s="11">
        <v>45319000</v>
      </c>
      <c r="AI8" s="11">
        <v>35000</v>
      </c>
    </row>
    <row r="9" spans="1:35" ht="15.75" thickBot="1" x14ac:dyDescent="0.3">
      <c r="A9" s="7">
        <v>1993</v>
      </c>
      <c r="B9" s="10"/>
      <c r="C9" s="10"/>
      <c r="D9" s="11">
        <v>360779.1</v>
      </c>
      <c r="E9" s="11">
        <v>550341</v>
      </c>
      <c r="F9" s="10"/>
      <c r="G9" s="11">
        <v>286680.89999999997</v>
      </c>
      <c r="H9" s="11">
        <v>21582</v>
      </c>
      <c r="I9" s="10"/>
      <c r="J9" s="11">
        <v>12229.8</v>
      </c>
      <c r="K9" s="11">
        <v>209705.1</v>
      </c>
      <c r="L9" s="11">
        <v>2006766.3</v>
      </c>
      <c r="M9" s="11">
        <v>35970</v>
      </c>
      <c r="N9" s="11">
        <v>69781.8</v>
      </c>
      <c r="O9" s="10"/>
      <c r="P9" s="11">
        <v>32013.3</v>
      </c>
      <c r="Q9" s="11">
        <v>11150.7</v>
      </c>
      <c r="R9" s="10"/>
      <c r="S9" s="11">
        <v>1285024.8</v>
      </c>
      <c r="T9" s="11">
        <v>2013806.4</v>
      </c>
      <c r="U9" s="11">
        <v>5268859.2</v>
      </c>
      <c r="V9" s="11">
        <v>16309.6</v>
      </c>
      <c r="W9" s="11">
        <v>678000</v>
      </c>
      <c r="X9" s="10"/>
      <c r="Y9" s="11">
        <v>8371000</v>
      </c>
      <c r="Z9" s="11">
        <v>497977.59999999998</v>
      </c>
      <c r="AA9" s="11">
        <v>2630022.4</v>
      </c>
      <c r="AB9" s="10"/>
      <c r="AC9" s="11">
        <v>562000</v>
      </c>
      <c r="AD9" s="11">
        <v>214000</v>
      </c>
      <c r="AE9" s="11">
        <v>751000</v>
      </c>
      <c r="AF9" s="10"/>
      <c r="AG9" s="11">
        <v>37981000</v>
      </c>
      <c r="AH9" s="11">
        <v>38551000</v>
      </c>
      <c r="AI9" s="11">
        <v>34000</v>
      </c>
    </row>
    <row r="10" spans="1:35" ht="15.75" thickBot="1" x14ac:dyDescent="0.3">
      <c r="A10" s="7">
        <v>1994</v>
      </c>
      <c r="B10" s="10"/>
      <c r="C10" s="10"/>
      <c r="D10" s="11">
        <v>349144.3</v>
      </c>
      <c r="E10" s="11">
        <v>532593</v>
      </c>
      <c r="F10" s="10"/>
      <c r="G10" s="11">
        <v>277435.69999999995</v>
      </c>
      <c r="H10" s="11">
        <v>20886</v>
      </c>
      <c r="I10" s="10"/>
      <c r="J10" s="11">
        <v>11835.4</v>
      </c>
      <c r="K10" s="11">
        <v>202942.3</v>
      </c>
      <c r="L10" s="11">
        <v>1942049.9</v>
      </c>
      <c r="M10" s="11">
        <v>34810</v>
      </c>
      <c r="N10" s="11">
        <v>67531.399999999994</v>
      </c>
      <c r="O10" s="10"/>
      <c r="P10" s="11">
        <v>30980.9</v>
      </c>
      <c r="Q10" s="11">
        <v>10791.1</v>
      </c>
      <c r="R10" s="10"/>
      <c r="S10" s="11">
        <v>1075145.3999999999</v>
      </c>
      <c r="T10" s="11">
        <v>1684897.2</v>
      </c>
      <c r="U10" s="11">
        <v>4408311.5999999996</v>
      </c>
      <c r="V10" s="11">
        <v>13645.8</v>
      </c>
      <c r="W10" s="11">
        <v>576000</v>
      </c>
      <c r="X10" s="10"/>
      <c r="Y10" s="11">
        <v>8049000</v>
      </c>
      <c r="Z10" s="11">
        <v>453401.59999999998</v>
      </c>
      <c r="AA10" s="11">
        <v>2394598.3999999999</v>
      </c>
      <c r="AB10" s="10"/>
      <c r="AC10" s="11">
        <v>542000</v>
      </c>
      <c r="AD10" s="11">
        <v>203000</v>
      </c>
      <c r="AE10" s="11">
        <v>784000</v>
      </c>
      <c r="AF10" s="10"/>
      <c r="AG10" s="11">
        <v>36233000</v>
      </c>
      <c r="AH10" s="11">
        <v>33924000</v>
      </c>
      <c r="AI10" s="11">
        <v>33000</v>
      </c>
    </row>
    <row r="11" spans="1:35" ht="15.75" thickBot="1" x14ac:dyDescent="0.3">
      <c r="A11" s="7">
        <v>1995</v>
      </c>
      <c r="B11" s="10"/>
      <c r="C11" s="10"/>
      <c r="D11" s="11">
        <v>350648.8</v>
      </c>
      <c r="E11" s="11">
        <v>534888</v>
      </c>
      <c r="F11" s="10"/>
      <c r="G11" s="11">
        <v>278631.19999999995</v>
      </c>
      <c r="H11" s="11">
        <v>20976</v>
      </c>
      <c r="I11" s="10"/>
      <c r="J11" s="11">
        <v>11886.4</v>
      </c>
      <c r="K11" s="11">
        <v>203816.8</v>
      </c>
      <c r="L11" s="11">
        <v>1950418.4</v>
      </c>
      <c r="M11" s="11">
        <v>34960</v>
      </c>
      <c r="N11" s="11">
        <v>67822.399999999994</v>
      </c>
      <c r="O11" s="10"/>
      <c r="P11" s="11">
        <v>31114.400000000001</v>
      </c>
      <c r="Q11" s="11">
        <v>10837.6</v>
      </c>
      <c r="R11" s="10"/>
      <c r="S11" s="11">
        <v>1103289</v>
      </c>
      <c r="T11" s="11">
        <v>1729002</v>
      </c>
      <c r="U11" s="11">
        <v>4523706</v>
      </c>
      <c r="V11" s="11">
        <v>14003</v>
      </c>
      <c r="W11" s="11">
        <v>590000</v>
      </c>
      <c r="X11" s="10"/>
      <c r="Y11" s="11">
        <v>7688000</v>
      </c>
      <c r="Z11" s="11">
        <v>428725.6</v>
      </c>
      <c r="AA11" s="11">
        <v>2264274.4</v>
      </c>
      <c r="AB11" s="10"/>
      <c r="AC11" s="11">
        <v>514000</v>
      </c>
      <c r="AD11" s="11">
        <v>191000</v>
      </c>
      <c r="AE11" s="11">
        <v>806000</v>
      </c>
      <c r="AF11" s="10"/>
      <c r="AG11" s="11">
        <v>38574000</v>
      </c>
      <c r="AH11" s="11">
        <v>41950000</v>
      </c>
      <c r="AI11" s="11">
        <v>32000</v>
      </c>
    </row>
    <row r="12" spans="1:35" ht="15.75" thickBot="1" x14ac:dyDescent="0.3">
      <c r="A12" s="7">
        <v>1996</v>
      </c>
      <c r="B12" s="10"/>
      <c r="C12" s="10"/>
      <c r="D12" s="11">
        <v>344530.5</v>
      </c>
      <c r="E12" s="11">
        <v>525555</v>
      </c>
      <c r="F12" s="10"/>
      <c r="G12" s="11">
        <v>273769.5</v>
      </c>
      <c r="H12" s="11">
        <v>20610</v>
      </c>
      <c r="I12" s="10"/>
      <c r="J12" s="11">
        <v>11679</v>
      </c>
      <c r="K12" s="11">
        <v>200260.5</v>
      </c>
      <c r="L12" s="11">
        <v>1916386.5</v>
      </c>
      <c r="M12" s="11">
        <v>34350</v>
      </c>
      <c r="N12" s="11">
        <v>66639</v>
      </c>
      <c r="O12" s="10"/>
      <c r="P12" s="11">
        <v>30571.5</v>
      </c>
      <c r="Q12" s="11">
        <v>10648.5</v>
      </c>
      <c r="R12" s="10"/>
      <c r="S12" s="11">
        <v>1145354.7</v>
      </c>
      <c r="T12" s="11">
        <v>1794924.6</v>
      </c>
      <c r="U12" s="11">
        <v>4696183.8</v>
      </c>
      <c r="V12" s="11">
        <v>14536.9</v>
      </c>
      <c r="W12" s="11">
        <v>584000</v>
      </c>
      <c r="X12" s="10"/>
      <c r="Y12" s="11">
        <v>7188000</v>
      </c>
      <c r="Z12" s="11">
        <v>394020</v>
      </c>
      <c r="AA12" s="11">
        <v>2080980</v>
      </c>
      <c r="AB12" s="10"/>
      <c r="AC12" s="11">
        <v>475000</v>
      </c>
      <c r="AD12" s="11">
        <v>179000</v>
      </c>
      <c r="AE12" s="11">
        <v>816000</v>
      </c>
      <c r="AF12" s="10"/>
      <c r="AG12" s="11">
        <v>38883000</v>
      </c>
      <c r="AH12" s="11">
        <v>39595000</v>
      </c>
      <c r="AI12" s="11">
        <v>31000</v>
      </c>
    </row>
    <row r="13" spans="1:35" ht="15.75" thickBot="1" x14ac:dyDescent="0.3">
      <c r="A13" s="7">
        <v>1997</v>
      </c>
      <c r="B13" s="10"/>
      <c r="C13" s="10"/>
      <c r="D13" s="11">
        <v>324470.5</v>
      </c>
      <c r="E13" s="11">
        <v>494955</v>
      </c>
      <c r="F13" s="10"/>
      <c r="G13" s="11">
        <v>257829.49999999997</v>
      </c>
      <c r="H13" s="11">
        <v>19410</v>
      </c>
      <c r="I13" s="10"/>
      <c r="J13" s="11">
        <v>10999</v>
      </c>
      <c r="K13" s="11">
        <v>188600.5</v>
      </c>
      <c r="L13" s="11">
        <v>1804806.5</v>
      </c>
      <c r="M13" s="11">
        <v>32350</v>
      </c>
      <c r="N13" s="11">
        <v>62759</v>
      </c>
      <c r="O13" s="10"/>
      <c r="P13" s="11">
        <v>28791.5</v>
      </c>
      <c r="Q13" s="11">
        <v>10028.5</v>
      </c>
      <c r="R13" s="10"/>
      <c r="S13" s="11">
        <v>986672.7</v>
      </c>
      <c r="T13" s="11">
        <v>1546248.6</v>
      </c>
      <c r="U13" s="11">
        <v>4045555.8</v>
      </c>
      <c r="V13" s="11">
        <v>12522.9</v>
      </c>
      <c r="W13" s="11">
        <v>506000</v>
      </c>
      <c r="X13" s="10"/>
      <c r="Y13" s="11">
        <v>6714000</v>
      </c>
      <c r="Z13" s="11">
        <v>353901.6</v>
      </c>
      <c r="AA13" s="11">
        <v>1869098.4</v>
      </c>
      <c r="AB13" s="10"/>
      <c r="AC13" s="11">
        <v>453000</v>
      </c>
      <c r="AD13" s="11">
        <v>157000</v>
      </c>
      <c r="AE13" s="11">
        <v>822000</v>
      </c>
      <c r="AF13" s="10"/>
      <c r="AG13" s="11">
        <v>35089000</v>
      </c>
      <c r="AH13" s="11">
        <v>31531000</v>
      </c>
      <c r="AI13" s="11">
        <v>30000</v>
      </c>
    </row>
    <row r="14" spans="1:35" ht="15.75" thickBot="1" x14ac:dyDescent="0.3">
      <c r="A14" s="7">
        <v>1998</v>
      </c>
      <c r="B14" s="10"/>
      <c r="C14" s="10"/>
      <c r="D14" s="11">
        <v>315242.90000000002</v>
      </c>
      <c r="E14" s="11">
        <v>480879</v>
      </c>
      <c r="F14" s="10"/>
      <c r="G14" s="11">
        <v>250497.09999999995</v>
      </c>
      <c r="H14" s="11">
        <v>18858</v>
      </c>
      <c r="I14" s="10"/>
      <c r="J14" s="11">
        <v>10686.2</v>
      </c>
      <c r="K14" s="11">
        <v>183236.9</v>
      </c>
      <c r="L14" s="11">
        <v>1753479.7</v>
      </c>
      <c r="M14" s="11">
        <v>31430</v>
      </c>
      <c r="N14" s="11">
        <v>60974.2</v>
      </c>
      <c r="O14" s="10"/>
      <c r="P14" s="11">
        <v>27972.7</v>
      </c>
      <c r="Q14" s="11">
        <v>9743.2999999999993</v>
      </c>
      <c r="R14" s="10"/>
      <c r="S14" s="11">
        <v>999846.3</v>
      </c>
      <c r="T14" s="11">
        <v>1566893.4</v>
      </c>
      <c r="U14" s="11">
        <v>4099570.2</v>
      </c>
      <c r="V14" s="11">
        <v>12690.1</v>
      </c>
      <c r="W14" s="11">
        <v>515000</v>
      </c>
      <c r="X14" s="10"/>
      <c r="Y14" s="11">
        <v>6354000</v>
      </c>
      <c r="Z14" s="11">
        <v>327156</v>
      </c>
      <c r="AA14" s="11">
        <v>1727844</v>
      </c>
      <c r="AB14" s="10"/>
      <c r="AC14" s="11">
        <v>429000</v>
      </c>
      <c r="AD14" s="11">
        <v>156000</v>
      </c>
      <c r="AE14" s="11">
        <v>839000</v>
      </c>
      <c r="AF14" s="10"/>
      <c r="AG14" s="11">
        <v>37272000</v>
      </c>
      <c r="AH14" s="11">
        <v>32208000</v>
      </c>
      <c r="AI14" s="11">
        <v>30500</v>
      </c>
    </row>
    <row r="15" spans="1:35" ht="15.75" thickBot="1" x14ac:dyDescent="0.3">
      <c r="A15" s="7">
        <v>1999</v>
      </c>
      <c r="B15" s="10"/>
      <c r="C15" s="10"/>
      <c r="D15" s="11">
        <v>306015.3</v>
      </c>
      <c r="E15" s="11">
        <v>466803</v>
      </c>
      <c r="F15" s="10"/>
      <c r="G15" s="11">
        <v>243164.7</v>
      </c>
      <c r="H15" s="11">
        <v>18306</v>
      </c>
      <c r="I15" s="10"/>
      <c r="J15" s="11">
        <v>10373.4</v>
      </c>
      <c r="K15" s="11">
        <v>177873.3</v>
      </c>
      <c r="L15" s="11">
        <v>1702152.9</v>
      </c>
      <c r="M15" s="11">
        <v>30510</v>
      </c>
      <c r="N15" s="11">
        <v>59189.4</v>
      </c>
      <c r="O15" s="10"/>
      <c r="P15" s="11">
        <v>27153.9</v>
      </c>
      <c r="Q15" s="11">
        <v>9458.1</v>
      </c>
      <c r="R15" s="10"/>
      <c r="S15" s="11">
        <v>814817.1</v>
      </c>
      <c r="T15" s="11">
        <v>1276927.8</v>
      </c>
      <c r="U15" s="11">
        <v>3340913.4</v>
      </c>
      <c r="V15" s="11">
        <v>10341.700000000001</v>
      </c>
      <c r="W15" s="11">
        <v>405000</v>
      </c>
      <c r="X15" s="10"/>
      <c r="Y15" s="11">
        <v>6166000</v>
      </c>
      <c r="Z15" s="11">
        <v>311236</v>
      </c>
      <c r="AA15" s="11">
        <v>1643764</v>
      </c>
      <c r="AB15" s="10"/>
      <c r="AC15" s="11">
        <v>411000</v>
      </c>
      <c r="AD15" s="11">
        <v>147000</v>
      </c>
      <c r="AE15" s="11">
        <v>858000</v>
      </c>
      <c r="AF15" s="10"/>
      <c r="AG15" s="11">
        <v>38497000</v>
      </c>
      <c r="AH15" s="11">
        <v>30646000</v>
      </c>
      <c r="AI15" s="11">
        <v>31000</v>
      </c>
    </row>
    <row r="16" spans="1:35" ht="15.75" thickBot="1" x14ac:dyDescent="0.3">
      <c r="A16" s="7">
        <v>2000</v>
      </c>
      <c r="B16" s="10"/>
      <c r="C16" s="10"/>
      <c r="D16" s="11">
        <v>287861</v>
      </c>
      <c r="E16" s="11">
        <v>439110</v>
      </c>
      <c r="F16" s="10"/>
      <c r="G16" s="11">
        <v>228738.99999999997</v>
      </c>
      <c r="H16" s="11">
        <v>17220</v>
      </c>
      <c r="I16" s="10"/>
      <c r="J16" s="11">
        <v>9758</v>
      </c>
      <c r="K16" s="11">
        <v>167321</v>
      </c>
      <c r="L16" s="11">
        <v>1601173</v>
      </c>
      <c r="M16" s="11">
        <v>28700</v>
      </c>
      <c r="N16" s="11">
        <v>55678</v>
      </c>
      <c r="O16" s="10"/>
      <c r="P16" s="11">
        <v>25543</v>
      </c>
      <c r="Q16" s="11">
        <v>8897</v>
      </c>
      <c r="R16" s="10"/>
      <c r="S16" s="11">
        <v>669757.80000000005</v>
      </c>
      <c r="T16" s="11">
        <v>1049600.3999999999</v>
      </c>
      <c r="U16" s="11">
        <v>2746141.2</v>
      </c>
      <c r="V16" s="11">
        <v>8500.6</v>
      </c>
      <c r="W16" s="11">
        <v>323000</v>
      </c>
      <c r="X16" s="10"/>
      <c r="Y16" s="11">
        <v>5870000</v>
      </c>
      <c r="Z16" s="11">
        <v>284490.40000000002</v>
      </c>
      <c r="AA16" s="11">
        <v>1502509.6</v>
      </c>
      <c r="AB16" s="10"/>
      <c r="AC16" s="11">
        <v>404000</v>
      </c>
      <c r="AD16" s="11">
        <v>134000</v>
      </c>
      <c r="AE16" s="11">
        <v>865000</v>
      </c>
      <c r="AF16" s="10"/>
      <c r="AG16" s="11">
        <v>40760000</v>
      </c>
      <c r="AH16" s="11">
        <v>29316000</v>
      </c>
      <c r="AI16" s="11">
        <v>30000</v>
      </c>
    </row>
    <row r="17" spans="1:35" ht="15.75" thickBot="1" x14ac:dyDescent="0.3">
      <c r="A17" s="7">
        <v>2001</v>
      </c>
      <c r="B17" s="10"/>
      <c r="C17" s="10"/>
      <c r="D17" s="11">
        <v>280840</v>
      </c>
      <c r="E17" s="11">
        <v>428400</v>
      </c>
      <c r="F17" s="10"/>
      <c r="G17" s="11">
        <v>223159.99999999997</v>
      </c>
      <c r="H17" s="11">
        <v>16800</v>
      </c>
      <c r="I17" s="10"/>
      <c r="J17" s="11">
        <v>9520</v>
      </c>
      <c r="K17" s="11">
        <v>163240</v>
      </c>
      <c r="L17" s="11">
        <v>1562120</v>
      </c>
      <c r="M17" s="11">
        <v>28000</v>
      </c>
      <c r="N17" s="11">
        <v>54320</v>
      </c>
      <c r="O17" s="10"/>
      <c r="P17" s="11">
        <v>24920</v>
      </c>
      <c r="Q17" s="11">
        <v>8680</v>
      </c>
      <c r="R17" s="10"/>
      <c r="S17" s="11">
        <v>615716.1</v>
      </c>
      <c r="T17" s="11">
        <v>964909.8</v>
      </c>
      <c r="U17" s="11">
        <v>2524559.4</v>
      </c>
      <c r="V17" s="11">
        <v>7814.7</v>
      </c>
      <c r="W17" s="11">
        <v>334000</v>
      </c>
      <c r="X17" s="10"/>
      <c r="Y17" s="11">
        <v>5823000</v>
      </c>
      <c r="Z17" s="11">
        <v>227337.60000000001</v>
      </c>
      <c r="AA17" s="11">
        <v>1200662.3999999999</v>
      </c>
      <c r="AB17" s="10"/>
      <c r="AC17" s="11">
        <v>406000</v>
      </c>
      <c r="AD17" s="11">
        <v>119000</v>
      </c>
      <c r="AE17" s="11">
        <v>860000</v>
      </c>
      <c r="AF17" s="10"/>
      <c r="AG17" s="11">
        <v>42156000</v>
      </c>
      <c r="AH17" s="11">
        <v>29257000</v>
      </c>
      <c r="AI17" s="11">
        <v>31000</v>
      </c>
    </row>
    <row r="18" spans="1:35" ht="15.75" thickBot="1" x14ac:dyDescent="0.3">
      <c r="A18" s="7">
        <v>2002</v>
      </c>
      <c r="B18" s="10"/>
      <c r="C18" s="10"/>
      <c r="D18" s="11">
        <v>288663.40000000002</v>
      </c>
      <c r="E18" s="11">
        <v>440334</v>
      </c>
      <c r="F18" s="10"/>
      <c r="G18" s="11">
        <v>229376.59999999995</v>
      </c>
      <c r="H18" s="11">
        <v>17268</v>
      </c>
      <c r="I18" s="10"/>
      <c r="J18" s="11">
        <v>9785.2000000000007</v>
      </c>
      <c r="K18" s="11">
        <v>167787.4</v>
      </c>
      <c r="L18" s="11">
        <v>1605636.2</v>
      </c>
      <c r="M18" s="11">
        <v>28780</v>
      </c>
      <c r="N18" s="11">
        <v>55833.2</v>
      </c>
      <c r="O18" s="10"/>
      <c r="P18" s="11">
        <v>25614.2</v>
      </c>
      <c r="Q18" s="11">
        <v>8921.7999999999993</v>
      </c>
      <c r="R18" s="184"/>
      <c r="S18" s="11">
        <v>702991.2</v>
      </c>
      <c r="T18" s="11">
        <v>1101681.6000000001</v>
      </c>
      <c r="U18" s="11">
        <v>2882404.8</v>
      </c>
      <c r="V18" s="11">
        <v>8922.4</v>
      </c>
      <c r="W18" s="11">
        <v>362000</v>
      </c>
      <c r="X18" s="184"/>
      <c r="Y18" s="11">
        <v>5795000</v>
      </c>
      <c r="Z18" s="11">
        <v>241506.4</v>
      </c>
      <c r="AA18" s="11">
        <v>1275493.6000000001</v>
      </c>
      <c r="AB18" s="10"/>
      <c r="AC18" s="11">
        <v>469000</v>
      </c>
      <c r="AD18" s="11">
        <v>164000</v>
      </c>
      <c r="AE18" s="11">
        <v>879000</v>
      </c>
      <c r="AF18" s="10"/>
      <c r="AG18" s="11">
        <v>44667000</v>
      </c>
      <c r="AH18" s="11">
        <v>32712000</v>
      </c>
      <c r="AI18" s="11">
        <v>28000</v>
      </c>
    </row>
    <row r="19" spans="1:35" ht="15.75" thickBot="1" x14ac:dyDescent="0.3">
      <c r="A19" s="7">
        <v>2003</v>
      </c>
      <c r="B19" s="10"/>
      <c r="C19" s="10"/>
      <c r="D19" s="11">
        <v>290569.09999999998</v>
      </c>
      <c r="E19" s="11">
        <v>443241</v>
      </c>
      <c r="F19" s="184"/>
      <c r="G19" s="11">
        <v>230890.9</v>
      </c>
      <c r="H19" s="11">
        <v>17382</v>
      </c>
      <c r="I19" s="184"/>
      <c r="J19" s="11">
        <v>9849.7999999999993</v>
      </c>
      <c r="K19" s="11">
        <v>168895.1</v>
      </c>
      <c r="L19" s="11">
        <v>1616236.3</v>
      </c>
      <c r="M19" s="11">
        <v>28970</v>
      </c>
      <c r="N19" s="11">
        <v>56201.8</v>
      </c>
      <c r="O19" s="10"/>
      <c r="P19" s="11">
        <v>25783.3</v>
      </c>
      <c r="Q19" s="11">
        <v>8980.7000000000007</v>
      </c>
      <c r="R19" s="184"/>
      <c r="S19" s="11">
        <v>720057</v>
      </c>
      <c r="T19" s="11">
        <v>1128426</v>
      </c>
      <c r="U19" s="11">
        <v>2952378</v>
      </c>
      <c r="V19" s="11">
        <v>9139</v>
      </c>
      <c r="W19" s="11">
        <v>335000</v>
      </c>
      <c r="X19" s="184"/>
      <c r="Y19" s="11">
        <v>5879000</v>
      </c>
      <c r="Z19" s="11">
        <v>249625.60000000001</v>
      </c>
      <c r="AA19" s="11">
        <v>1318374.3999999999</v>
      </c>
      <c r="AB19" s="184"/>
      <c r="AC19" s="11">
        <v>491000</v>
      </c>
      <c r="AD19" s="11">
        <v>187000</v>
      </c>
      <c r="AE19" s="11">
        <v>897000</v>
      </c>
      <c r="AF19" s="10"/>
      <c r="AG19" s="11">
        <v>44122000</v>
      </c>
      <c r="AH19" s="11">
        <v>32494000</v>
      </c>
      <c r="AI19" s="11">
        <v>28000</v>
      </c>
    </row>
    <row r="20" spans="1:35" s="22" customFormat="1" ht="15.75" thickBot="1" x14ac:dyDescent="0.3">
      <c r="A20" s="181">
        <v>2004</v>
      </c>
      <c r="B20" s="184"/>
      <c r="C20" s="184"/>
      <c r="D20" s="182">
        <v>281783</v>
      </c>
      <c r="E20" s="182">
        <v>429500</v>
      </c>
      <c r="F20" s="184"/>
      <c r="G20" s="182">
        <v>223999</v>
      </c>
      <c r="H20" s="182">
        <v>16707</v>
      </c>
      <c r="I20" s="184"/>
      <c r="J20" s="182">
        <v>9578</v>
      </c>
      <c r="K20" s="182">
        <v>163931</v>
      </c>
      <c r="L20" s="182">
        <v>1566397</v>
      </c>
      <c r="M20" s="182">
        <v>27821</v>
      </c>
      <c r="N20" s="182">
        <v>54552</v>
      </c>
      <c r="O20" s="184"/>
      <c r="P20" s="182">
        <v>25132</v>
      </c>
      <c r="Q20" s="182">
        <v>8661</v>
      </c>
      <c r="R20" s="184"/>
      <c r="S20" s="182">
        <v>908475</v>
      </c>
      <c r="T20" s="182">
        <v>1424162</v>
      </c>
      <c r="U20" s="182">
        <v>3724879</v>
      </c>
      <c r="V20" s="182">
        <v>11500</v>
      </c>
      <c r="W20" s="182">
        <v>425650</v>
      </c>
      <c r="X20" s="184"/>
      <c r="Y20" s="182">
        <v>6192358</v>
      </c>
      <c r="Z20" s="182">
        <v>196332</v>
      </c>
      <c r="AA20" s="182">
        <v>1036637</v>
      </c>
      <c r="AB20" s="184"/>
      <c r="AC20" s="182">
        <v>551722</v>
      </c>
      <c r="AD20" s="182">
        <v>108994</v>
      </c>
      <c r="AE20" s="182">
        <v>840000</v>
      </c>
      <c r="AF20" s="184"/>
      <c r="AG20" s="182">
        <v>51888883</v>
      </c>
      <c r="AH20" s="182">
        <v>35125522</v>
      </c>
      <c r="AI20" s="182">
        <v>28000</v>
      </c>
    </row>
    <row r="21" spans="1:35" ht="15.75" thickBot="1" x14ac:dyDescent="0.3">
      <c r="A21" s="7">
        <v>2005</v>
      </c>
      <c r="B21" s="10"/>
      <c r="C21" s="10"/>
      <c r="D21" s="11">
        <v>263246</v>
      </c>
      <c r="E21" s="11">
        <v>446069</v>
      </c>
      <c r="F21" s="184"/>
      <c r="G21" s="11">
        <v>218072</v>
      </c>
      <c r="H21" s="11">
        <v>17969</v>
      </c>
      <c r="I21" s="184"/>
      <c r="J21" s="11">
        <v>8842</v>
      </c>
      <c r="K21" s="11">
        <v>153620</v>
      </c>
      <c r="L21" s="11">
        <v>1625681</v>
      </c>
      <c r="M21" s="11">
        <v>27209</v>
      </c>
      <c r="N21" s="11">
        <v>56155</v>
      </c>
      <c r="O21" s="184"/>
      <c r="P21" s="11">
        <v>32686</v>
      </c>
      <c r="Q21" s="11">
        <v>12122</v>
      </c>
      <c r="R21" s="184"/>
      <c r="S21" s="11">
        <v>844937</v>
      </c>
      <c r="T21" s="11">
        <v>1324861</v>
      </c>
      <c r="U21" s="11">
        <v>3942575</v>
      </c>
      <c r="V21" s="11">
        <v>15438</v>
      </c>
      <c r="W21" s="11">
        <v>494491</v>
      </c>
      <c r="X21" s="184"/>
      <c r="Y21" s="11">
        <v>6452817</v>
      </c>
      <c r="Z21" s="11">
        <v>212806</v>
      </c>
      <c r="AA21" s="11">
        <v>945335</v>
      </c>
      <c r="AB21" s="184"/>
      <c r="AC21" s="11">
        <v>581300</v>
      </c>
      <c r="AD21" s="11">
        <v>105465</v>
      </c>
      <c r="AE21" s="11">
        <v>834000</v>
      </c>
      <c r="AF21" s="10"/>
      <c r="AG21" s="182">
        <v>49724531</v>
      </c>
      <c r="AH21" s="182">
        <v>36827672</v>
      </c>
      <c r="AI21" s="11">
        <v>29000</v>
      </c>
    </row>
    <row r="22" spans="1:35" ht="15.75" thickBot="1" x14ac:dyDescent="0.3">
      <c r="A22" s="7">
        <v>2006</v>
      </c>
      <c r="B22" s="10"/>
      <c r="C22" s="10"/>
      <c r="D22" s="11">
        <v>262763</v>
      </c>
      <c r="E22" s="11">
        <v>478257</v>
      </c>
      <c r="F22" s="184"/>
      <c r="G22" s="11">
        <v>254214</v>
      </c>
      <c r="H22" s="11">
        <v>25514</v>
      </c>
      <c r="I22" s="184"/>
      <c r="J22" s="11">
        <v>9219</v>
      </c>
      <c r="K22" s="11">
        <v>141158</v>
      </c>
      <c r="L22" s="11">
        <v>1639362</v>
      </c>
      <c r="M22" s="11">
        <v>28629</v>
      </c>
      <c r="N22" s="11">
        <v>53888</v>
      </c>
      <c r="O22" s="184"/>
      <c r="P22" s="11">
        <v>29312</v>
      </c>
      <c r="Q22" s="11">
        <v>11280</v>
      </c>
      <c r="R22" s="184"/>
      <c r="S22" s="11">
        <v>916811</v>
      </c>
      <c r="T22" s="11">
        <v>1403500</v>
      </c>
      <c r="U22" s="11">
        <v>3956841</v>
      </c>
      <c r="V22" s="11">
        <v>16999</v>
      </c>
      <c r="W22" s="11">
        <v>520454</v>
      </c>
      <c r="X22" s="184"/>
      <c r="Y22" s="11">
        <v>6526303</v>
      </c>
      <c r="Z22" s="11">
        <v>219300</v>
      </c>
      <c r="AA22" s="11">
        <v>932604</v>
      </c>
      <c r="AB22" s="184"/>
      <c r="AC22" s="11">
        <v>615637</v>
      </c>
      <c r="AD22" s="11">
        <v>111769</v>
      </c>
      <c r="AE22" s="11">
        <v>805000</v>
      </c>
      <c r="AF22" s="10"/>
      <c r="AG22" s="182">
        <v>50278240</v>
      </c>
      <c r="AH22" s="182">
        <v>34712360</v>
      </c>
      <c r="AI22" s="11">
        <v>29000</v>
      </c>
    </row>
    <row r="23" spans="1:35" ht="15.75" thickBot="1" x14ac:dyDescent="0.3">
      <c r="A23" s="7">
        <v>2007</v>
      </c>
      <c r="B23" s="10"/>
      <c r="C23" s="10"/>
      <c r="D23" s="11">
        <v>260330</v>
      </c>
      <c r="E23" s="11">
        <v>453949</v>
      </c>
      <c r="F23" s="184"/>
      <c r="G23" s="11">
        <v>250152</v>
      </c>
      <c r="H23" s="11">
        <v>27053</v>
      </c>
      <c r="I23" s="184"/>
      <c r="J23" s="11">
        <v>9227</v>
      </c>
      <c r="K23" s="11">
        <v>135952</v>
      </c>
      <c r="L23" s="11">
        <v>1572927</v>
      </c>
      <c r="M23" s="11">
        <v>26292</v>
      </c>
      <c r="N23" s="11">
        <v>50945</v>
      </c>
      <c r="O23" s="184"/>
      <c r="P23" s="11">
        <v>23272</v>
      </c>
      <c r="Q23" s="11">
        <v>8884</v>
      </c>
      <c r="R23" s="184"/>
      <c r="S23" s="11">
        <v>903040</v>
      </c>
      <c r="T23" s="11">
        <v>1394902</v>
      </c>
      <c r="U23" s="11">
        <v>3810454</v>
      </c>
      <c r="V23" s="11">
        <v>14033</v>
      </c>
      <c r="W23" s="11">
        <v>442478</v>
      </c>
      <c r="X23" s="184"/>
      <c r="Y23" s="11">
        <v>7206980</v>
      </c>
      <c r="Z23" s="11">
        <v>219204</v>
      </c>
      <c r="AA23" s="11">
        <v>1043011</v>
      </c>
      <c r="AB23" s="184"/>
      <c r="AC23" s="11">
        <v>713437</v>
      </c>
      <c r="AD23" s="11">
        <v>151633</v>
      </c>
      <c r="AE23" s="11">
        <v>862000</v>
      </c>
      <c r="AF23" s="10"/>
      <c r="AG23" s="182">
        <v>45207992</v>
      </c>
      <c r="AH23" s="182">
        <v>36827602</v>
      </c>
      <c r="AI23" s="11">
        <v>29000</v>
      </c>
    </row>
    <row r="24" spans="1:35" ht="15.75" thickBot="1" x14ac:dyDescent="0.3">
      <c r="A24" s="7">
        <v>2008</v>
      </c>
      <c r="B24" s="10"/>
      <c r="C24" s="10"/>
      <c r="D24" s="11">
        <v>236897</v>
      </c>
      <c r="E24" s="11">
        <v>428877</v>
      </c>
      <c r="F24" s="184"/>
      <c r="G24" s="11">
        <v>257732</v>
      </c>
      <c r="H24" s="11">
        <v>27101</v>
      </c>
      <c r="I24" s="184"/>
      <c r="J24" s="11">
        <v>12360</v>
      </c>
      <c r="K24" s="11">
        <v>133029</v>
      </c>
      <c r="L24" s="11">
        <v>1483281</v>
      </c>
      <c r="M24" s="11">
        <v>26558</v>
      </c>
      <c r="N24" s="11">
        <v>47660</v>
      </c>
      <c r="O24" s="184"/>
      <c r="P24" s="11">
        <v>22206</v>
      </c>
      <c r="Q24" s="11">
        <v>7877</v>
      </c>
      <c r="R24" s="184"/>
      <c r="S24" s="11">
        <v>816222</v>
      </c>
      <c r="T24" s="11">
        <v>1299843</v>
      </c>
      <c r="U24" s="11">
        <v>3668252</v>
      </c>
      <c r="V24" s="11">
        <v>12866</v>
      </c>
      <c r="W24" s="11">
        <v>376431</v>
      </c>
      <c r="X24" s="184"/>
      <c r="Y24" s="11">
        <v>7597413</v>
      </c>
      <c r="Z24" s="11">
        <v>280083</v>
      </c>
      <c r="AA24" s="11">
        <v>1004086</v>
      </c>
      <c r="AB24" s="184"/>
      <c r="AC24" s="11">
        <v>740549</v>
      </c>
      <c r="AD24" s="11">
        <v>157758</v>
      </c>
      <c r="AE24" s="11">
        <v>820000</v>
      </c>
      <c r="AF24" s="10"/>
      <c r="AG24" s="182">
        <v>45528605</v>
      </c>
      <c r="AH24" s="182">
        <v>38843910</v>
      </c>
      <c r="AI24" s="11">
        <v>29000</v>
      </c>
    </row>
    <row r="25" spans="1:35" ht="15.75" thickBot="1" x14ac:dyDescent="0.3">
      <c r="A25" s="7">
        <v>2009</v>
      </c>
      <c r="B25" s="10"/>
      <c r="C25" s="10"/>
      <c r="D25" s="11">
        <v>207876</v>
      </c>
      <c r="E25" s="11">
        <v>384324</v>
      </c>
      <c r="F25" s="184"/>
      <c r="G25" s="11">
        <v>239317</v>
      </c>
      <c r="H25" s="11">
        <v>23826</v>
      </c>
      <c r="I25" s="184"/>
      <c r="J25" s="11">
        <v>10257</v>
      </c>
      <c r="K25" s="11">
        <v>128093</v>
      </c>
      <c r="L25" s="11">
        <v>1419027</v>
      </c>
      <c r="M25" s="11">
        <v>26830</v>
      </c>
      <c r="N25" s="11">
        <v>42824</v>
      </c>
      <c r="O25" s="184"/>
      <c r="P25" s="11">
        <v>22371</v>
      </c>
      <c r="Q25" s="11">
        <v>7551</v>
      </c>
      <c r="R25" s="184"/>
      <c r="S25" s="11">
        <v>767201</v>
      </c>
      <c r="T25" s="11">
        <v>1227740</v>
      </c>
      <c r="U25" s="11">
        <v>3425881</v>
      </c>
      <c r="V25" s="11">
        <v>13294</v>
      </c>
      <c r="W25" s="11">
        <v>359299</v>
      </c>
      <c r="X25" s="184"/>
      <c r="Y25" s="11">
        <v>7817798</v>
      </c>
      <c r="Z25" s="11">
        <v>285586</v>
      </c>
      <c r="AA25" s="11">
        <v>1038098</v>
      </c>
      <c r="AB25" s="184"/>
      <c r="AC25" s="11">
        <v>754744</v>
      </c>
      <c r="AD25" s="11">
        <v>162560</v>
      </c>
      <c r="AE25" s="11">
        <v>764000</v>
      </c>
      <c r="AF25" s="10"/>
      <c r="AG25" s="182">
        <v>45045821</v>
      </c>
      <c r="AH25" s="182">
        <v>38797258</v>
      </c>
      <c r="AI25" s="11">
        <v>30000</v>
      </c>
    </row>
    <row r="26" spans="1:35" ht="15.75" thickBot="1" x14ac:dyDescent="0.3">
      <c r="A26" s="7">
        <v>2010</v>
      </c>
      <c r="B26" s="10"/>
      <c r="C26" s="10"/>
      <c r="D26" s="11">
        <v>134012</v>
      </c>
      <c r="E26" s="11">
        <v>286335</v>
      </c>
      <c r="F26" s="184"/>
      <c r="G26" s="11">
        <v>200502</v>
      </c>
      <c r="H26" s="11">
        <v>14163</v>
      </c>
      <c r="I26" s="184"/>
      <c r="J26" s="11">
        <v>7410</v>
      </c>
      <c r="K26" s="11">
        <v>101012</v>
      </c>
      <c r="L26" s="11">
        <v>1178565</v>
      </c>
      <c r="M26" s="11">
        <v>20198</v>
      </c>
      <c r="N26" s="11">
        <v>33474</v>
      </c>
      <c r="O26" s="184"/>
      <c r="P26" s="11">
        <v>19524</v>
      </c>
      <c r="Q26" s="11">
        <v>5910</v>
      </c>
      <c r="R26" s="184"/>
      <c r="S26" s="11">
        <v>704323</v>
      </c>
      <c r="T26" s="11">
        <v>1058643</v>
      </c>
      <c r="U26" s="11">
        <v>3301584</v>
      </c>
      <c r="V26" s="11">
        <v>8119</v>
      </c>
      <c r="W26" s="11">
        <v>355603</v>
      </c>
      <c r="X26" s="184"/>
      <c r="Y26" s="11">
        <v>7337777</v>
      </c>
      <c r="Z26" s="11">
        <v>255428</v>
      </c>
      <c r="AA26" s="11">
        <v>824232</v>
      </c>
      <c r="AB26" s="184"/>
      <c r="AC26" s="11">
        <v>1031951</v>
      </c>
      <c r="AD26" s="11">
        <v>208835</v>
      </c>
      <c r="AE26" s="11">
        <v>610000</v>
      </c>
      <c r="AF26" s="10"/>
      <c r="AG26" s="182">
        <v>44503511</v>
      </c>
      <c r="AH26" s="182">
        <v>36341348</v>
      </c>
      <c r="AI26" s="11">
        <v>30000</v>
      </c>
    </row>
    <row r="27" spans="1:35" ht="15.75" thickBot="1" x14ac:dyDescent="0.3">
      <c r="A27" s="7">
        <v>2011</v>
      </c>
      <c r="B27" s="10"/>
      <c r="C27" s="10"/>
      <c r="D27" s="11">
        <v>146980</v>
      </c>
      <c r="E27" s="11">
        <v>301416</v>
      </c>
      <c r="F27" s="184"/>
      <c r="G27" s="11">
        <v>206377</v>
      </c>
      <c r="H27" s="11">
        <v>12191</v>
      </c>
      <c r="I27" s="184"/>
      <c r="J27" s="11">
        <v>5366</v>
      </c>
      <c r="K27" s="11">
        <v>95509</v>
      </c>
      <c r="L27" s="11">
        <v>1154042</v>
      </c>
      <c r="M27" s="11">
        <v>15307</v>
      </c>
      <c r="N27" s="11">
        <v>30548</v>
      </c>
      <c r="O27" s="184"/>
      <c r="P27" s="11">
        <v>15975</v>
      </c>
      <c r="Q27" s="11">
        <v>5228</v>
      </c>
      <c r="R27" s="186"/>
      <c r="S27" s="11">
        <v>774216</v>
      </c>
      <c r="T27" s="11">
        <v>1094317</v>
      </c>
      <c r="U27" s="11">
        <v>3108208</v>
      </c>
      <c r="V27" s="11">
        <v>6467</v>
      </c>
      <c r="W27" s="11">
        <v>380589</v>
      </c>
      <c r="X27" s="184"/>
      <c r="Y27" s="11">
        <v>7441362</v>
      </c>
      <c r="Z27" s="11">
        <v>232868</v>
      </c>
      <c r="AA27" s="11">
        <v>859204</v>
      </c>
      <c r="AB27" s="184"/>
      <c r="AC27" s="11">
        <v>1012126</v>
      </c>
      <c r="AD27" s="11">
        <v>224017</v>
      </c>
      <c r="AE27" s="11">
        <v>596380</v>
      </c>
      <c r="AF27" s="10"/>
      <c r="AG27" s="182">
        <v>45463852</v>
      </c>
      <c r="AH27" s="182">
        <v>34377799</v>
      </c>
      <c r="AI27" s="11">
        <v>30000</v>
      </c>
    </row>
    <row r="28" spans="1:35" s="22" customFormat="1" ht="15.75" thickBot="1" x14ac:dyDescent="0.3">
      <c r="A28" s="37">
        <v>2012</v>
      </c>
      <c r="B28" s="200"/>
      <c r="C28" s="200"/>
      <c r="D28" s="38">
        <v>157621</v>
      </c>
      <c r="E28" s="38">
        <v>297824</v>
      </c>
      <c r="F28" s="185"/>
      <c r="G28" s="38">
        <v>221077</v>
      </c>
      <c r="H28" s="38">
        <v>12463</v>
      </c>
      <c r="I28" s="185"/>
      <c r="J28" s="38">
        <v>6678</v>
      </c>
      <c r="K28" s="38">
        <v>102222</v>
      </c>
      <c r="L28" s="38">
        <v>1146938</v>
      </c>
      <c r="M28" s="38">
        <v>17536</v>
      </c>
      <c r="N28" s="38">
        <v>26536</v>
      </c>
      <c r="O28" s="185"/>
      <c r="P28" s="38">
        <v>15791</v>
      </c>
      <c r="Q28" s="38">
        <v>4449</v>
      </c>
      <c r="R28" s="185"/>
      <c r="S28" s="38">
        <v>798975</v>
      </c>
      <c r="T28" s="38">
        <v>1104787</v>
      </c>
      <c r="U28" s="38">
        <v>2924603</v>
      </c>
      <c r="V28" s="38">
        <v>7189</v>
      </c>
      <c r="W28" s="38">
        <v>398759</v>
      </c>
      <c r="X28" s="185"/>
      <c r="Y28" s="38">
        <v>7695406</v>
      </c>
      <c r="Z28" s="38">
        <v>238489</v>
      </c>
      <c r="AA28" s="38">
        <v>899935</v>
      </c>
      <c r="AB28" s="185"/>
      <c r="AC28" s="38">
        <v>1030692</v>
      </c>
      <c r="AD28" s="38">
        <v>234984</v>
      </c>
      <c r="AE28" s="38">
        <v>574624</v>
      </c>
      <c r="AF28" s="185"/>
      <c r="AG28" s="38">
        <v>45401912</v>
      </c>
      <c r="AH28" s="38">
        <v>34733768</v>
      </c>
      <c r="AI28" s="39">
        <v>30000</v>
      </c>
    </row>
    <row r="29" spans="1:35" ht="15.75" thickBot="1" x14ac:dyDescent="0.3">
      <c r="A29" s="48">
        <v>2013</v>
      </c>
      <c r="B29" s="192"/>
      <c r="C29" s="192"/>
      <c r="D29" s="55">
        <v>153556</v>
      </c>
      <c r="E29" s="55">
        <v>298282</v>
      </c>
      <c r="F29" s="56"/>
      <c r="G29" s="55">
        <v>225676</v>
      </c>
      <c r="H29" s="183">
        <v>10116</v>
      </c>
      <c r="I29" s="56"/>
      <c r="J29" s="55">
        <v>6312</v>
      </c>
      <c r="K29" s="55">
        <v>110172</v>
      </c>
      <c r="L29" s="55">
        <v>1154816</v>
      </c>
      <c r="M29" s="55">
        <v>17422</v>
      </c>
      <c r="N29" s="55">
        <v>27830</v>
      </c>
      <c r="O29" s="56"/>
      <c r="P29" s="55">
        <v>14043</v>
      </c>
      <c r="Q29" s="55">
        <v>4183</v>
      </c>
      <c r="R29" s="56"/>
      <c r="S29" s="55">
        <v>811318</v>
      </c>
      <c r="T29" s="55">
        <v>1093236</v>
      </c>
      <c r="U29" s="55">
        <v>2884665</v>
      </c>
      <c r="V29" s="55">
        <v>7285</v>
      </c>
      <c r="W29" s="55">
        <v>383669</v>
      </c>
      <c r="X29" s="56"/>
      <c r="Y29" s="55">
        <v>7875474</v>
      </c>
      <c r="Z29" s="55">
        <v>242268</v>
      </c>
      <c r="AA29" s="55">
        <v>1017936</v>
      </c>
      <c r="AB29" s="56"/>
      <c r="AC29" s="55">
        <v>1059043</v>
      </c>
      <c r="AD29" s="55">
        <v>253924</v>
      </c>
      <c r="AE29" s="55">
        <v>548245</v>
      </c>
      <c r="AF29" s="56"/>
      <c r="AG29" s="183">
        <v>42541300</v>
      </c>
      <c r="AH29" s="183">
        <v>36898951</v>
      </c>
      <c r="AI29" s="55">
        <v>30000</v>
      </c>
    </row>
    <row r="30" spans="1:35" s="22" customFormat="1" ht="15.75" thickBot="1" x14ac:dyDescent="0.3">
      <c r="A30" s="37">
        <v>2014</v>
      </c>
      <c r="B30" s="206"/>
      <c r="C30" s="206"/>
      <c r="D30" s="159">
        <v>154580</v>
      </c>
      <c r="E30" s="159">
        <v>305747</v>
      </c>
      <c r="F30" s="206"/>
      <c r="G30" s="207">
        <v>239800</v>
      </c>
      <c r="H30" s="159">
        <v>11277</v>
      </c>
      <c r="I30" s="206"/>
      <c r="J30" s="183">
        <v>7426</v>
      </c>
      <c r="K30" s="159">
        <v>119119</v>
      </c>
      <c r="L30" s="159">
        <v>1173220</v>
      </c>
      <c r="M30" s="159">
        <v>12871</v>
      </c>
      <c r="N30" s="159">
        <v>24762</v>
      </c>
      <c r="O30" s="206"/>
      <c r="P30" s="159">
        <v>14983</v>
      </c>
      <c r="Q30" s="159">
        <v>5103</v>
      </c>
      <c r="R30" s="206"/>
      <c r="S30" s="159">
        <v>805274</v>
      </c>
      <c r="T30" s="159">
        <v>1098831</v>
      </c>
      <c r="U30" s="159">
        <v>2753043</v>
      </c>
      <c r="V30" s="159">
        <v>6310</v>
      </c>
      <c r="W30" s="159">
        <v>378330</v>
      </c>
      <c r="X30" s="206"/>
      <c r="Y30" s="159">
        <v>8161007</v>
      </c>
      <c r="Z30" s="159">
        <v>242963</v>
      </c>
      <c r="AA30" s="205">
        <v>1114255</v>
      </c>
      <c r="AB30" s="206"/>
      <c r="AC30" s="159">
        <v>1128872</v>
      </c>
      <c r="AD30" s="159">
        <v>288304</v>
      </c>
      <c r="AE30" s="159">
        <v>524741</v>
      </c>
      <c r="AF30" s="206"/>
      <c r="AG30" s="159">
        <v>42738547</v>
      </c>
      <c r="AH30" s="159">
        <v>32708203</v>
      </c>
      <c r="AI30" s="183">
        <v>30000</v>
      </c>
    </row>
    <row r="31" spans="1:35" ht="15.75" thickBot="1" x14ac:dyDescent="0.3">
      <c r="A31" s="48">
        <v>2015</v>
      </c>
      <c r="B31" s="192"/>
      <c r="C31" s="192"/>
      <c r="D31" s="157">
        <v>161768</v>
      </c>
      <c r="E31" s="157">
        <v>310923</v>
      </c>
      <c r="F31" s="158"/>
      <c r="G31" s="157">
        <v>247700</v>
      </c>
      <c r="H31" s="157">
        <v>11889</v>
      </c>
      <c r="I31" s="158"/>
      <c r="J31" s="157">
        <v>8713</v>
      </c>
      <c r="K31" s="157">
        <v>120708</v>
      </c>
      <c r="L31" s="157">
        <v>1176145</v>
      </c>
      <c r="M31" s="157">
        <v>14096</v>
      </c>
      <c r="N31" s="157">
        <v>22088</v>
      </c>
      <c r="O31" s="158"/>
      <c r="P31" s="157">
        <v>14613</v>
      </c>
      <c r="Q31" s="157">
        <v>3771</v>
      </c>
      <c r="R31" s="158"/>
      <c r="S31" s="157">
        <v>796477</v>
      </c>
      <c r="T31" s="157">
        <v>1140510</v>
      </c>
      <c r="U31" s="157">
        <v>2609758</v>
      </c>
      <c r="V31" s="157">
        <v>5560</v>
      </c>
      <c r="W31" s="157">
        <v>374623</v>
      </c>
      <c r="X31" s="158"/>
      <c r="Y31" s="157">
        <v>8329898</v>
      </c>
      <c r="Z31" s="157">
        <v>267275</v>
      </c>
      <c r="AA31" s="159">
        <v>1212339</v>
      </c>
      <c r="AB31" s="158"/>
      <c r="AC31" s="157">
        <v>1133347</v>
      </c>
      <c r="AD31" s="157">
        <v>306804</v>
      </c>
      <c r="AE31" s="157">
        <v>503466</v>
      </c>
      <c r="AF31" s="158"/>
      <c r="AG31" s="159">
        <v>43662606</v>
      </c>
      <c r="AH31" s="159">
        <v>34985492</v>
      </c>
      <c r="AI31" s="157">
        <v>30000</v>
      </c>
    </row>
    <row r="32" spans="1:35" ht="15.75" thickBot="1" x14ac:dyDescent="0.3">
      <c r="A32" s="166">
        <v>2016</v>
      </c>
      <c r="B32" s="167"/>
      <c r="C32" s="167"/>
      <c r="D32" s="168">
        <v>140619</v>
      </c>
      <c r="E32" s="168">
        <v>337453</v>
      </c>
      <c r="F32" s="167"/>
      <c r="G32" s="168">
        <v>226281</v>
      </c>
      <c r="H32" s="168">
        <v>12011</v>
      </c>
      <c r="I32" s="167"/>
      <c r="J32" s="168">
        <v>8591</v>
      </c>
      <c r="K32" s="168">
        <v>103667</v>
      </c>
      <c r="L32" s="168">
        <v>1201132</v>
      </c>
      <c r="M32" s="168">
        <v>14874</v>
      </c>
      <c r="N32" s="168">
        <v>17303</v>
      </c>
      <c r="O32" s="167"/>
      <c r="P32" s="168">
        <v>14495</v>
      </c>
      <c r="Q32" s="168">
        <v>4807</v>
      </c>
      <c r="R32" s="167"/>
      <c r="S32" s="159">
        <v>785674</v>
      </c>
      <c r="T32" s="159">
        <v>1016778</v>
      </c>
      <c r="U32" s="173">
        <v>2537986</v>
      </c>
      <c r="V32" s="173">
        <v>6096</v>
      </c>
      <c r="W32" s="173">
        <v>361185</v>
      </c>
      <c r="X32" s="167"/>
      <c r="Y32" s="168">
        <v>8387743</v>
      </c>
      <c r="Z32" s="173">
        <v>240844</v>
      </c>
      <c r="AA32" s="173">
        <v>1246896</v>
      </c>
      <c r="AB32" s="167"/>
      <c r="AC32" s="168">
        <v>1160823</v>
      </c>
      <c r="AD32" s="173">
        <v>322323</v>
      </c>
      <c r="AE32" s="168">
        <v>519906</v>
      </c>
      <c r="AF32" s="167"/>
      <c r="AG32" s="173">
        <v>42738547</v>
      </c>
      <c r="AH32" s="173">
        <v>32708203</v>
      </c>
      <c r="AI32" s="168">
        <v>31328</v>
      </c>
    </row>
    <row r="33" spans="1:35" s="240" customFormat="1" ht="15.75" thickBot="1" x14ac:dyDescent="0.3">
      <c r="A33" s="201">
        <v>2017</v>
      </c>
      <c r="B33" s="192"/>
      <c r="C33" s="192"/>
      <c r="D33" s="183">
        <v>128479</v>
      </c>
      <c r="E33" s="55">
        <v>301670</v>
      </c>
      <c r="F33" s="56"/>
      <c r="G33" s="55">
        <v>230376</v>
      </c>
      <c r="H33" s="55">
        <v>16636</v>
      </c>
      <c r="I33" s="56"/>
      <c r="J33" s="55">
        <v>5702</v>
      </c>
      <c r="K33" s="55">
        <v>119684</v>
      </c>
      <c r="L33" s="55">
        <v>1160136</v>
      </c>
      <c r="M33" s="55">
        <v>14103</v>
      </c>
      <c r="N33" s="55">
        <v>15523</v>
      </c>
      <c r="O33" s="56"/>
      <c r="P33" s="55">
        <v>15027</v>
      </c>
      <c r="Q33" s="55">
        <v>3792</v>
      </c>
      <c r="R33" s="56"/>
      <c r="S33" s="55">
        <v>836747</v>
      </c>
      <c r="T33" s="55">
        <v>878123</v>
      </c>
      <c r="U33" s="55">
        <v>2334712</v>
      </c>
      <c r="V33" s="55">
        <v>6564</v>
      </c>
      <c r="W33" s="55">
        <v>349868</v>
      </c>
      <c r="X33" s="56"/>
      <c r="Y33" s="55">
        <v>8453839</v>
      </c>
      <c r="Z33" s="55">
        <v>245145</v>
      </c>
      <c r="AA33" s="55">
        <v>1282875</v>
      </c>
      <c r="AB33" s="56"/>
      <c r="AC33" s="55">
        <v>1184159</v>
      </c>
      <c r="AD33" s="55">
        <v>319111</v>
      </c>
      <c r="AE33" s="55">
        <v>480740</v>
      </c>
      <c r="AF33" s="56"/>
      <c r="AG33" s="157">
        <v>38312127</v>
      </c>
      <c r="AH33" s="157">
        <v>34976585</v>
      </c>
      <c r="AI33" s="157">
        <v>30344</v>
      </c>
    </row>
    <row r="34" spans="1:35" ht="15.75" thickBot="1" x14ac:dyDescent="0.3">
      <c r="A34" s="201">
        <v>2018</v>
      </c>
      <c r="B34" s="206"/>
      <c r="C34" s="206"/>
      <c r="D34" s="159">
        <v>120515</v>
      </c>
      <c r="E34" s="157">
        <v>294998</v>
      </c>
      <c r="F34" s="158"/>
      <c r="G34" s="157">
        <v>231149</v>
      </c>
      <c r="H34" s="157">
        <v>8201</v>
      </c>
      <c r="I34" s="158"/>
      <c r="J34" s="157">
        <v>7462</v>
      </c>
      <c r="K34" s="157">
        <v>121972</v>
      </c>
      <c r="L34" s="157">
        <v>1143236</v>
      </c>
      <c r="M34" s="157">
        <v>12834</v>
      </c>
      <c r="N34" s="157">
        <v>17790</v>
      </c>
      <c r="O34" s="158"/>
      <c r="P34" s="157">
        <v>14772</v>
      </c>
      <c r="Q34" s="157">
        <v>4303</v>
      </c>
      <c r="R34" s="158"/>
      <c r="S34" s="157">
        <v>698141</v>
      </c>
      <c r="T34" s="157">
        <v>826369</v>
      </c>
      <c r="U34" s="157">
        <v>2084166</v>
      </c>
      <c r="V34" s="157">
        <v>7815</v>
      </c>
      <c r="W34" s="157">
        <v>308792</v>
      </c>
      <c r="X34" s="158"/>
      <c r="Y34" s="157">
        <v>8594033</v>
      </c>
      <c r="Z34" s="157">
        <v>245962</v>
      </c>
      <c r="AA34" s="157">
        <v>1336405</v>
      </c>
      <c r="AB34" s="158"/>
      <c r="AC34" s="157">
        <v>1212915</v>
      </c>
      <c r="AD34" s="157">
        <v>326402</v>
      </c>
      <c r="AE34" s="157">
        <v>447791</v>
      </c>
      <c r="AF34" s="158"/>
      <c r="AG34" s="159">
        <v>38134003</v>
      </c>
      <c r="AH34" s="159">
        <v>35859007</v>
      </c>
      <c r="AI34" s="157">
        <v>30414</v>
      </c>
    </row>
    <row r="35" spans="1:35" ht="15.75" thickBot="1" x14ac:dyDescent="0.3">
      <c r="A35" s="201">
        <v>2019</v>
      </c>
      <c r="B35" s="206"/>
      <c r="C35" s="206"/>
      <c r="D35" s="219">
        <v>95370</v>
      </c>
      <c r="E35" s="55">
        <v>301945</v>
      </c>
      <c r="F35" s="206"/>
      <c r="G35" s="157">
        <v>206383</v>
      </c>
      <c r="H35" s="157">
        <v>15104</v>
      </c>
      <c r="I35" s="206"/>
      <c r="J35" s="157">
        <v>10306</v>
      </c>
      <c r="K35" s="157">
        <v>102339</v>
      </c>
      <c r="L35" s="157">
        <v>1124809</v>
      </c>
      <c r="M35" s="157">
        <v>18407</v>
      </c>
      <c r="N35" s="157">
        <v>29596</v>
      </c>
      <c r="O35" s="206"/>
      <c r="P35" s="157">
        <v>14009</v>
      </c>
      <c r="Q35" s="157">
        <v>5012</v>
      </c>
      <c r="R35" s="206"/>
      <c r="S35" s="157">
        <v>735863</v>
      </c>
      <c r="T35" s="157">
        <v>727210</v>
      </c>
      <c r="U35" s="157">
        <v>2055552</v>
      </c>
      <c r="V35" s="157">
        <v>6380</v>
      </c>
      <c r="W35" s="157">
        <v>309131</v>
      </c>
      <c r="X35" s="206"/>
      <c r="Y35" s="157">
        <v>8864020</v>
      </c>
      <c r="Z35" s="157">
        <v>305180</v>
      </c>
      <c r="AA35" s="157">
        <v>1189499</v>
      </c>
      <c r="AB35" s="206"/>
      <c r="AC35" s="157">
        <v>1297664</v>
      </c>
      <c r="AD35" s="157">
        <v>301198</v>
      </c>
      <c r="AE35" s="157">
        <v>406702</v>
      </c>
      <c r="AF35" s="206"/>
      <c r="AG35" s="159">
        <v>40728428</v>
      </c>
      <c r="AH35" s="159">
        <v>34636147</v>
      </c>
      <c r="AI35" s="157">
        <v>30414</v>
      </c>
    </row>
    <row r="36" spans="1:35" ht="15.75" thickBot="1" x14ac:dyDescent="0.3">
      <c r="A36" s="321">
        <v>2020</v>
      </c>
      <c r="B36" s="54"/>
      <c r="C36" s="54"/>
      <c r="D36" s="55">
        <v>94337</v>
      </c>
      <c r="E36" s="55">
        <v>271754</v>
      </c>
      <c r="F36" s="56"/>
      <c r="G36" s="55">
        <v>209145</v>
      </c>
      <c r="H36" s="55">
        <v>14290</v>
      </c>
      <c r="I36" s="56"/>
      <c r="J36" s="55">
        <v>12442</v>
      </c>
      <c r="K36" s="55">
        <v>108939</v>
      </c>
      <c r="L36" s="55">
        <v>1106918</v>
      </c>
      <c r="M36" s="55">
        <v>11846</v>
      </c>
      <c r="N36" s="55">
        <v>25994</v>
      </c>
      <c r="O36" s="56"/>
      <c r="P36" s="55">
        <v>14860</v>
      </c>
      <c r="Q36" s="55">
        <v>4644</v>
      </c>
      <c r="R36" s="56"/>
      <c r="S36" s="55">
        <v>710367</v>
      </c>
      <c r="T36" s="55">
        <v>743705</v>
      </c>
      <c r="U36" s="55">
        <v>2006842</v>
      </c>
      <c r="V36" s="55">
        <v>7891</v>
      </c>
      <c r="W36" s="55">
        <v>315702</v>
      </c>
      <c r="X36" s="56"/>
      <c r="Y36" s="55">
        <v>8812340</v>
      </c>
      <c r="Z36" s="55">
        <v>312141</v>
      </c>
      <c r="AA36" s="55">
        <v>1156992</v>
      </c>
      <c r="AB36" s="56"/>
      <c r="AC36" s="55">
        <v>1290868</v>
      </c>
      <c r="AD36" s="55">
        <v>320917</v>
      </c>
      <c r="AE36" s="55">
        <v>408214</v>
      </c>
      <c r="AF36" s="56"/>
      <c r="AG36" s="183">
        <v>36648478</v>
      </c>
      <c r="AH36" s="183">
        <v>34534953</v>
      </c>
      <c r="AI36" s="55">
        <v>30414</v>
      </c>
    </row>
    <row r="37" spans="1:35" ht="15.75" thickBot="1" x14ac:dyDescent="0.3">
      <c r="A37" s="321">
        <v>2021</v>
      </c>
      <c r="B37" s="54"/>
      <c r="C37" s="54"/>
      <c r="D37" s="157">
        <v>76804</v>
      </c>
      <c r="E37" s="157">
        <v>268244</v>
      </c>
      <c r="F37" s="158"/>
      <c r="G37" s="157">
        <v>205054</v>
      </c>
      <c r="H37" s="157">
        <v>14780</v>
      </c>
      <c r="I37" s="158"/>
      <c r="J37" s="157">
        <v>12751</v>
      </c>
      <c r="K37" s="157">
        <v>111128</v>
      </c>
      <c r="L37" s="157">
        <v>1067758</v>
      </c>
      <c r="M37" s="157">
        <v>14067</v>
      </c>
      <c r="N37" s="157">
        <v>37931</v>
      </c>
      <c r="O37" s="158"/>
      <c r="P37" s="157">
        <v>14060</v>
      </c>
      <c r="Q37" s="157">
        <v>4268</v>
      </c>
      <c r="R37" s="158"/>
      <c r="S37" s="157">
        <v>612170</v>
      </c>
      <c r="T37" s="157">
        <v>714647</v>
      </c>
      <c r="U37" s="157">
        <v>1988181</v>
      </c>
      <c r="V37" s="157">
        <v>6042</v>
      </c>
      <c r="W37" s="157">
        <v>298541</v>
      </c>
      <c r="X37" s="158"/>
      <c r="Y37" s="157">
        <v>8765333</v>
      </c>
      <c r="Z37" s="157">
        <v>320170</v>
      </c>
      <c r="AA37" s="157">
        <v>1001936</v>
      </c>
      <c r="AB37" s="158"/>
      <c r="AC37" s="157">
        <v>1218164</v>
      </c>
      <c r="AD37" s="157">
        <v>274380</v>
      </c>
      <c r="AE37" s="157">
        <v>1001936</v>
      </c>
      <c r="AF37" s="158"/>
      <c r="AG37" s="159">
        <v>42037948</v>
      </c>
      <c r="AH37" s="159">
        <v>35110424</v>
      </c>
      <c r="AI37" s="157">
        <v>30414</v>
      </c>
    </row>
    <row r="38" spans="1:35" ht="15.75" thickBot="1" x14ac:dyDescent="0.3">
      <c r="A38" s="321">
        <v>2022</v>
      </c>
      <c r="B38" s="54"/>
      <c r="C38" s="54"/>
      <c r="D38" s="157">
        <v>80767</v>
      </c>
      <c r="E38" s="157">
        <v>263443</v>
      </c>
      <c r="F38" s="54"/>
      <c r="G38" s="157">
        <v>211053</v>
      </c>
      <c r="H38" s="157">
        <v>14446</v>
      </c>
      <c r="I38" s="54"/>
      <c r="J38" s="157">
        <v>11248</v>
      </c>
      <c r="K38" s="157">
        <v>118138</v>
      </c>
      <c r="L38" s="157">
        <v>1062444</v>
      </c>
      <c r="M38" s="157">
        <v>14845</v>
      </c>
      <c r="N38" s="157">
        <v>39516</v>
      </c>
      <c r="O38" s="54"/>
      <c r="P38" s="157">
        <v>13168</v>
      </c>
      <c r="Q38" s="157">
        <v>4650</v>
      </c>
      <c r="R38" s="158"/>
      <c r="S38" s="157">
        <v>522068</v>
      </c>
      <c r="T38" s="157">
        <v>703751</v>
      </c>
      <c r="U38" s="157">
        <v>1813709</v>
      </c>
      <c r="V38" s="157">
        <v>4647</v>
      </c>
      <c r="W38" s="157">
        <v>284559</v>
      </c>
      <c r="X38" s="158"/>
      <c r="Y38" s="157">
        <v>8878548</v>
      </c>
      <c r="Z38" s="157">
        <v>326884</v>
      </c>
      <c r="AA38" s="157">
        <v>1041951</v>
      </c>
      <c r="AB38" s="158"/>
      <c r="AC38" s="157">
        <v>1214984</v>
      </c>
      <c r="AD38" s="157">
        <v>268177</v>
      </c>
      <c r="AE38" s="157">
        <v>323362</v>
      </c>
      <c r="AF38" s="158"/>
      <c r="AG38" s="159">
        <v>41883471</v>
      </c>
      <c r="AH38" s="159">
        <v>36337266</v>
      </c>
      <c r="AI38" s="157">
        <v>30414</v>
      </c>
    </row>
    <row r="39" spans="1:35" ht="15.75" thickBot="1" x14ac:dyDescent="0.3">
      <c r="A39" s="321">
        <v>2023</v>
      </c>
      <c r="B39" s="54"/>
      <c r="C39" s="54"/>
      <c r="D39" s="157">
        <v>87216</v>
      </c>
      <c r="E39" s="157">
        <v>246173</v>
      </c>
      <c r="F39" s="158"/>
      <c r="G39" s="157">
        <v>205854</v>
      </c>
      <c r="H39" s="157">
        <v>16790</v>
      </c>
      <c r="I39" s="158"/>
      <c r="J39" s="157">
        <v>11713</v>
      </c>
      <c r="K39" s="157">
        <v>120477</v>
      </c>
      <c r="L39" s="157">
        <v>1044556</v>
      </c>
      <c r="M39" s="157">
        <v>22519</v>
      </c>
      <c r="N39" s="157">
        <v>42474</v>
      </c>
      <c r="O39" s="158"/>
      <c r="P39" s="157">
        <v>12003</v>
      </c>
      <c r="Q39" s="157">
        <v>4945</v>
      </c>
      <c r="R39" s="158"/>
      <c r="S39" s="157">
        <v>609476</v>
      </c>
      <c r="T39" s="157">
        <v>564953</v>
      </c>
      <c r="U39" s="157">
        <v>1702742</v>
      </c>
      <c r="V39" s="157">
        <v>4235</v>
      </c>
      <c r="W39" s="157">
        <v>272647</v>
      </c>
      <c r="X39" s="158"/>
      <c r="Y39" s="157">
        <v>8902090</v>
      </c>
      <c r="Z39" s="157">
        <v>326672</v>
      </c>
      <c r="AA39" s="157">
        <v>1070787</v>
      </c>
      <c r="AB39" s="158"/>
      <c r="AC39" s="157">
        <v>1161650</v>
      </c>
      <c r="AD39" s="157">
        <v>260045</v>
      </c>
      <c r="AE39" s="157">
        <v>290246</v>
      </c>
      <c r="AF39" s="158"/>
      <c r="AG39" s="159">
        <v>44102181</v>
      </c>
      <c r="AH39" s="159">
        <v>33647416</v>
      </c>
      <c r="AI39" s="157">
        <v>30414</v>
      </c>
    </row>
    <row r="40" spans="1:35" x14ac:dyDescent="0.25">
      <c r="AG40" s="180"/>
      <c r="AH40" s="180"/>
    </row>
    <row r="41" spans="1:35" x14ac:dyDescent="0.25">
      <c r="AG41" s="180"/>
      <c r="AH41" s="180"/>
    </row>
    <row r="42" spans="1:35" x14ac:dyDescent="0.25">
      <c r="AG42" s="180"/>
      <c r="AH42" s="22"/>
    </row>
    <row r="43" spans="1:35" x14ac:dyDescent="0.25">
      <c r="AG43" s="180"/>
      <c r="AH43" s="22"/>
    </row>
    <row r="44" spans="1:35" x14ac:dyDescent="0.25">
      <c r="AG44" s="180"/>
      <c r="AH44" s="22"/>
    </row>
    <row r="45" spans="1:35" x14ac:dyDescent="0.25">
      <c r="AG45" s="180"/>
      <c r="AH45" s="22"/>
    </row>
    <row r="46" spans="1:35" x14ac:dyDescent="0.25">
      <c r="AG46" s="180"/>
      <c r="AH46" s="22"/>
    </row>
  </sheetData>
  <mergeCells count="3">
    <mergeCell ref="A1:V1"/>
    <mergeCell ref="A3:E3"/>
    <mergeCell ref="K2:R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99FF"/>
  </sheetPr>
  <dimension ref="A2:AM217"/>
  <sheetViews>
    <sheetView topLeftCell="AC59" zoomScaleNormal="100" workbookViewId="0">
      <selection activeCell="AL90" sqref="AL90"/>
    </sheetView>
  </sheetViews>
  <sheetFormatPr defaultRowHeight="15" x14ac:dyDescent="0.25"/>
  <cols>
    <col min="1" max="1" width="26.85546875" hidden="1" customWidth="1"/>
    <col min="2" max="2" width="64" customWidth="1"/>
    <col min="3" max="3" width="13.42578125" customWidth="1"/>
    <col min="4" max="4" width="14.7109375" customWidth="1"/>
    <col min="5" max="5" width="15.42578125" customWidth="1"/>
    <col min="6" max="6" width="14.5703125" customWidth="1"/>
    <col min="7" max="7" width="14.85546875" customWidth="1"/>
    <col min="8" max="8" width="15.5703125" customWidth="1"/>
    <col min="9" max="9" width="14.85546875" customWidth="1"/>
    <col min="10" max="10" width="14.5703125" customWidth="1"/>
    <col min="11" max="11" width="14.42578125" customWidth="1"/>
    <col min="12" max="12" width="14.140625" customWidth="1"/>
    <col min="13" max="13" width="14.42578125" customWidth="1"/>
    <col min="14" max="14" width="13.85546875" customWidth="1"/>
    <col min="15" max="15" width="14.28515625" customWidth="1"/>
    <col min="16" max="16" width="15" customWidth="1"/>
    <col min="17" max="17" width="15.140625" customWidth="1"/>
    <col min="18" max="18" width="14.28515625" customWidth="1"/>
    <col min="19" max="19" width="15.28515625" customWidth="1"/>
    <col min="20" max="21" width="16" customWidth="1"/>
    <col min="22" max="22" width="15.28515625" customWidth="1"/>
    <col min="23" max="23" width="14.140625" customWidth="1"/>
    <col min="24" max="24" width="14.42578125" customWidth="1"/>
    <col min="25" max="25" width="16.140625" customWidth="1"/>
    <col min="26" max="26" width="15.140625" customWidth="1"/>
    <col min="27" max="27" width="14.7109375" customWidth="1"/>
    <col min="28" max="37" width="18.7109375" customWidth="1"/>
    <col min="38" max="38" width="66.140625" customWidth="1"/>
    <col min="39" max="39" width="25.7109375" customWidth="1"/>
  </cols>
  <sheetData>
    <row r="2" spans="1:39" ht="18.75" x14ac:dyDescent="0.3">
      <c r="A2" s="358" t="s">
        <v>405</v>
      </c>
      <c r="B2" s="359"/>
      <c r="C2" s="281"/>
      <c r="D2" s="280"/>
      <c r="E2" s="280"/>
      <c r="F2" s="280"/>
    </row>
    <row r="3" spans="1:39" ht="15.75" thickBot="1" x14ac:dyDescent="0.3">
      <c r="Y3" s="174"/>
      <c r="AB3" s="174"/>
    </row>
    <row r="4" spans="1:39" ht="15.75" thickBot="1" x14ac:dyDescent="0.3">
      <c r="A4" s="22"/>
      <c r="B4" s="256" t="s">
        <v>380</v>
      </c>
      <c r="C4" s="255">
        <v>1989</v>
      </c>
      <c r="D4" s="255">
        <v>1990</v>
      </c>
      <c r="E4" s="255">
        <v>1991</v>
      </c>
      <c r="F4" s="255">
        <v>1992</v>
      </c>
      <c r="G4" s="255">
        <v>1993</v>
      </c>
      <c r="H4" s="255">
        <v>1994</v>
      </c>
      <c r="I4" s="255">
        <v>1995</v>
      </c>
      <c r="J4" s="255">
        <v>1996</v>
      </c>
      <c r="K4" s="255">
        <v>1997</v>
      </c>
      <c r="L4" s="255">
        <v>1998</v>
      </c>
      <c r="M4" s="255">
        <v>1999</v>
      </c>
      <c r="N4" s="255">
        <v>2000</v>
      </c>
      <c r="O4" s="255">
        <v>2001</v>
      </c>
      <c r="P4" s="255">
        <v>2002</v>
      </c>
      <c r="Q4" s="255">
        <v>2003</v>
      </c>
      <c r="R4" s="255">
        <v>2004</v>
      </c>
      <c r="S4" s="255">
        <v>2005</v>
      </c>
      <c r="T4" s="255">
        <v>2006</v>
      </c>
      <c r="U4" s="255">
        <v>2007</v>
      </c>
      <c r="V4" s="255">
        <v>2008</v>
      </c>
      <c r="W4" s="255">
        <v>2009</v>
      </c>
      <c r="X4" s="255">
        <v>2010</v>
      </c>
      <c r="Y4" s="256" t="s">
        <v>271</v>
      </c>
      <c r="Z4" s="255">
        <v>2012</v>
      </c>
      <c r="AA4" s="255">
        <v>2013</v>
      </c>
      <c r="AB4" s="255">
        <v>2014</v>
      </c>
      <c r="AC4" s="255">
        <v>2015</v>
      </c>
      <c r="AD4" s="255">
        <v>2016</v>
      </c>
      <c r="AE4" s="255">
        <v>2017</v>
      </c>
      <c r="AF4" s="255">
        <v>2018</v>
      </c>
      <c r="AG4" s="255">
        <v>2019</v>
      </c>
      <c r="AH4" s="255">
        <v>2020</v>
      </c>
      <c r="AI4" s="255">
        <v>2021</v>
      </c>
      <c r="AJ4" s="255">
        <v>2022</v>
      </c>
      <c r="AK4" s="255">
        <v>2023</v>
      </c>
      <c r="AL4" s="255" t="s">
        <v>380</v>
      </c>
    </row>
    <row r="5" spans="1:39" ht="15.75" thickBot="1" x14ac:dyDescent="0.3">
      <c r="A5" s="22"/>
      <c r="B5" s="274" t="s">
        <v>397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8"/>
      <c r="S5" s="278"/>
      <c r="T5" s="278"/>
      <c r="U5" s="278"/>
      <c r="V5" s="278"/>
      <c r="W5" s="278"/>
      <c r="X5" s="278"/>
      <c r="Y5" s="277">
        <f>Y7+Y8</f>
        <v>448396</v>
      </c>
      <c r="Z5" s="275"/>
      <c r="AA5" s="275"/>
      <c r="AB5" s="276"/>
      <c r="AC5" s="275"/>
      <c r="AD5" s="275"/>
      <c r="AE5" s="275"/>
      <c r="AF5" s="275"/>
      <c r="AG5" s="275"/>
      <c r="AH5" s="275"/>
      <c r="AI5" s="275"/>
      <c r="AJ5" s="275"/>
      <c r="AK5" s="275"/>
      <c r="AL5" s="274" t="s">
        <v>379</v>
      </c>
    </row>
    <row r="6" spans="1:39" ht="19.5" customHeight="1" thickBot="1" x14ac:dyDescent="0.3">
      <c r="A6" s="22"/>
      <c r="B6" s="269" t="s">
        <v>378</v>
      </c>
      <c r="C6" s="301" t="s">
        <v>400</v>
      </c>
      <c r="D6" s="301" t="s">
        <v>400</v>
      </c>
      <c r="E6" s="301" t="s">
        <v>400</v>
      </c>
      <c r="F6" s="301" t="s">
        <v>400</v>
      </c>
      <c r="G6" s="301" t="s">
        <v>400</v>
      </c>
      <c r="H6" s="301" t="s">
        <v>400</v>
      </c>
      <c r="I6" s="301" t="s">
        <v>400</v>
      </c>
      <c r="J6" s="301" t="s">
        <v>400</v>
      </c>
      <c r="K6" s="301" t="s">
        <v>400</v>
      </c>
      <c r="L6" s="301" t="s">
        <v>400</v>
      </c>
      <c r="M6" s="301" t="s">
        <v>400</v>
      </c>
      <c r="N6" s="301" t="s">
        <v>400</v>
      </c>
      <c r="O6" s="301" t="s">
        <v>400</v>
      </c>
      <c r="P6" s="301" t="s">
        <v>400</v>
      </c>
      <c r="Q6" s="301" t="s">
        <v>400</v>
      </c>
      <c r="R6" s="302">
        <v>711283</v>
      </c>
      <c r="S6" s="302">
        <v>709315</v>
      </c>
      <c r="T6" s="302">
        <v>741020</v>
      </c>
      <c r="U6" s="302">
        <v>714279</v>
      </c>
      <c r="V6" s="302">
        <v>665774</v>
      </c>
      <c r="W6" s="302">
        <v>592200</v>
      </c>
      <c r="X6" s="302">
        <v>420347</v>
      </c>
      <c r="Y6" s="263">
        <v>448396</v>
      </c>
      <c r="Z6" s="263">
        <v>455445</v>
      </c>
      <c r="AA6" s="287">
        <v>451838</v>
      </c>
      <c r="AB6" s="287">
        <v>460327</v>
      </c>
      <c r="AC6" s="287">
        <v>472691</v>
      </c>
      <c r="AD6" s="273">
        <v>478072</v>
      </c>
      <c r="AE6" s="273">
        <v>430149</v>
      </c>
      <c r="AF6" s="273">
        <v>415513</v>
      </c>
      <c r="AG6" s="273">
        <v>397315</v>
      </c>
      <c r="AH6" s="273">
        <v>366091</v>
      </c>
      <c r="AI6" s="273">
        <v>345048</v>
      </c>
      <c r="AJ6" s="273">
        <v>344210</v>
      </c>
      <c r="AK6" s="273">
        <v>333389</v>
      </c>
      <c r="AL6" s="268" t="s">
        <v>378</v>
      </c>
    </row>
    <row r="7" spans="1:39" ht="17.25" customHeight="1" thickBot="1" x14ac:dyDescent="0.3">
      <c r="A7" s="22"/>
      <c r="B7" s="269" t="s">
        <v>377</v>
      </c>
      <c r="C7" s="303">
        <v>630987.30000000005</v>
      </c>
      <c r="D7" s="303">
        <v>539714.30000000005</v>
      </c>
      <c r="E7" s="303">
        <v>436806.5</v>
      </c>
      <c r="F7" s="303">
        <v>369404.9</v>
      </c>
      <c r="G7" s="303">
        <v>360779.1</v>
      </c>
      <c r="H7" s="303">
        <v>349144.3</v>
      </c>
      <c r="I7" s="303">
        <v>350648.8</v>
      </c>
      <c r="J7" s="303">
        <v>344530.5</v>
      </c>
      <c r="K7" s="303">
        <v>324470.5</v>
      </c>
      <c r="L7" s="303">
        <v>315242.90000000002</v>
      </c>
      <c r="M7" s="303">
        <v>306015.3</v>
      </c>
      <c r="N7" s="303">
        <v>287861</v>
      </c>
      <c r="O7" s="303">
        <v>280840</v>
      </c>
      <c r="P7" s="303">
        <v>288663.40000000002</v>
      </c>
      <c r="Q7" s="303">
        <v>290569.09999999998</v>
      </c>
      <c r="R7" s="288">
        <v>281783</v>
      </c>
      <c r="S7" s="288">
        <v>263246</v>
      </c>
      <c r="T7" s="288">
        <v>262763</v>
      </c>
      <c r="U7" s="288">
        <v>260330</v>
      </c>
      <c r="V7" s="288">
        <v>236897</v>
      </c>
      <c r="W7" s="288">
        <v>207876</v>
      </c>
      <c r="X7" s="288">
        <v>134012</v>
      </c>
      <c r="Y7" s="263">
        <v>146980</v>
      </c>
      <c r="Z7" s="263">
        <v>157621</v>
      </c>
      <c r="AA7" s="263">
        <v>153556</v>
      </c>
      <c r="AB7" s="304">
        <v>154580</v>
      </c>
      <c r="AC7" s="263">
        <v>161768</v>
      </c>
      <c r="AD7" s="263">
        <v>140619</v>
      </c>
      <c r="AE7" s="263">
        <v>128479</v>
      </c>
      <c r="AF7" s="263">
        <v>120515</v>
      </c>
      <c r="AG7" s="263">
        <v>95370</v>
      </c>
      <c r="AH7" s="263">
        <v>94337</v>
      </c>
      <c r="AI7" s="263">
        <v>76804</v>
      </c>
      <c r="AJ7" s="263">
        <v>80767</v>
      </c>
      <c r="AK7" s="263">
        <v>87216</v>
      </c>
      <c r="AL7" s="264" t="s">
        <v>299</v>
      </c>
    </row>
    <row r="8" spans="1:39" ht="15" customHeight="1" thickBot="1" x14ac:dyDescent="0.3">
      <c r="A8" s="22"/>
      <c r="B8" s="269" t="s">
        <v>376</v>
      </c>
      <c r="C8" s="303">
        <v>962523</v>
      </c>
      <c r="D8" s="303">
        <v>823293</v>
      </c>
      <c r="E8" s="303">
        <v>666315</v>
      </c>
      <c r="F8" s="303">
        <v>563499</v>
      </c>
      <c r="G8" s="303">
        <v>550341</v>
      </c>
      <c r="H8" s="303">
        <v>532593</v>
      </c>
      <c r="I8" s="303">
        <v>534888</v>
      </c>
      <c r="J8" s="303">
        <v>525555</v>
      </c>
      <c r="K8" s="303">
        <v>494955</v>
      </c>
      <c r="L8" s="303">
        <v>480879</v>
      </c>
      <c r="M8" s="303">
        <v>466803</v>
      </c>
      <c r="N8" s="303">
        <v>439110</v>
      </c>
      <c r="O8" s="303">
        <v>428400</v>
      </c>
      <c r="P8" s="303">
        <v>440334</v>
      </c>
      <c r="Q8" s="303">
        <v>443241</v>
      </c>
      <c r="R8" s="288">
        <v>429500</v>
      </c>
      <c r="S8" s="288">
        <v>446069</v>
      </c>
      <c r="T8" s="288">
        <v>478257</v>
      </c>
      <c r="U8" s="288">
        <v>453949</v>
      </c>
      <c r="V8" s="288">
        <v>428877</v>
      </c>
      <c r="W8" s="288">
        <v>384324</v>
      </c>
      <c r="X8" s="288">
        <v>286335</v>
      </c>
      <c r="Y8" s="263">
        <v>301416</v>
      </c>
      <c r="Z8" s="263">
        <v>297824</v>
      </c>
      <c r="AA8" s="263">
        <v>298282</v>
      </c>
      <c r="AB8" s="263">
        <v>305747</v>
      </c>
      <c r="AC8" s="263">
        <v>310923</v>
      </c>
      <c r="AD8" s="263">
        <v>337453</v>
      </c>
      <c r="AE8" s="263">
        <v>301670</v>
      </c>
      <c r="AF8" s="263">
        <v>294998</v>
      </c>
      <c r="AG8" s="263">
        <v>301945</v>
      </c>
      <c r="AH8" s="263">
        <v>271754</v>
      </c>
      <c r="AI8" s="263">
        <v>268244</v>
      </c>
      <c r="AJ8" s="263">
        <v>263443</v>
      </c>
      <c r="AK8" s="263">
        <v>246173</v>
      </c>
      <c r="AL8" s="264" t="s">
        <v>375</v>
      </c>
    </row>
    <row r="9" spans="1:39" ht="16.5" customHeight="1" thickBot="1" x14ac:dyDescent="0.3">
      <c r="A9" s="22"/>
      <c r="B9" s="269" t="s">
        <v>372</v>
      </c>
      <c r="C9" s="303" t="s">
        <v>400</v>
      </c>
      <c r="D9" s="303" t="s">
        <v>400</v>
      </c>
      <c r="E9" s="303" t="s">
        <v>400</v>
      </c>
      <c r="F9" s="303" t="s">
        <v>400</v>
      </c>
      <c r="G9" s="303" t="s">
        <v>400</v>
      </c>
      <c r="H9" s="303" t="s">
        <v>400</v>
      </c>
      <c r="I9" s="303" t="s">
        <v>400</v>
      </c>
      <c r="J9" s="303" t="s">
        <v>400</v>
      </c>
      <c r="K9" s="303" t="s">
        <v>400</v>
      </c>
      <c r="L9" s="303" t="s">
        <v>400</v>
      </c>
      <c r="M9" s="303" t="s">
        <v>400</v>
      </c>
      <c r="N9" s="303" t="s">
        <v>400</v>
      </c>
      <c r="O9" s="303" t="s">
        <v>400</v>
      </c>
      <c r="P9" s="303" t="s">
        <v>400</v>
      </c>
      <c r="Q9" s="303" t="s">
        <v>400</v>
      </c>
      <c r="R9" s="288">
        <v>186489</v>
      </c>
      <c r="S9" s="288">
        <v>187296</v>
      </c>
      <c r="T9" s="288">
        <v>203248</v>
      </c>
      <c r="U9" s="288">
        <v>193252</v>
      </c>
      <c r="V9" s="288">
        <v>177593</v>
      </c>
      <c r="W9" s="288">
        <v>149335</v>
      </c>
      <c r="X9" s="288">
        <v>97004</v>
      </c>
      <c r="Y9" s="263">
        <v>106425</v>
      </c>
      <c r="Z9" s="263">
        <v>89763</v>
      </c>
      <c r="AA9" s="263">
        <v>88730</v>
      </c>
      <c r="AB9" s="263">
        <v>88258</v>
      </c>
      <c r="AC9" s="263">
        <v>87211</v>
      </c>
      <c r="AD9" s="263">
        <v>108256</v>
      </c>
      <c r="AE9" s="263">
        <v>82820</v>
      </c>
      <c r="AF9" s="263">
        <v>72195</v>
      </c>
      <c r="AG9" s="263">
        <v>103753</v>
      </c>
      <c r="AH9" s="263">
        <v>90821</v>
      </c>
      <c r="AI9" s="263">
        <v>87874</v>
      </c>
      <c r="AJ9" s="263">
        <v>78595</v>
      </c>
      <c r="AK9" s="263">
        <v>74606</v>
      </c>
      <c r="AL9" s="268" t="s">
        <v>372</v>
      </c>
    </row>
    <row r="10" spans="1:39" ht="15.75" customHeight="1" thickBot="1" x14ac:dyDescent="0.3">
      <c r="A10" s="22"/>
      <c r="B10" s="269" t="s">
        <v>374</v>
      </c>
      <c r="C10" s="303" t="s">
        <v>400</v>
      </c>
      <c r="D10" s="303" t="s">
        <v>400</v>
      </c>
      <c r="E10" s="303" t="s">
        <v>400</v>
      </c>
      <c r="F10" s="303" t="s">
        <v>400</v>
      </c>
      <c r="G10" s="303" t="s">
        <v>400</v>
      </c>
      <c r="H10" s="303" t="s">
        <v>400</v>
      </c>
      <c r="I10" s="303" t="s">
        <v>400</v>
      </c>
      <c r="J10" s="303" t="s">
        <v>400</v>
      </c>
      <c r="K10" s="303" t="s">
        <v>400</v>
      </c>
      <c r="L10" s="303" t="s">
        <v>400</v>
      </c>
      <c r="M10" s="303" t="s">
        <v>400</v>
      </c>
      <c r="N10" s="303" t="s">
        <v>400</v>
      </c>
      <c r="O10" s="303" t="s">
        <v>400</v>
      </c>
      <c r="P10" s="303" t="s">
        <v>400</v>
      </c>
      <c r="Q10" s="303" t="s">
        <v>400</v>
      </c>
      <c r="R10" s="288">
        <v>243011</v>
      </c>
      <c r="S10" s="288">
        <v>258773</v>
      </c>
      <c r="T10" s="288">
        <v>275009</v>
      </c>
      <c r="U10" s="288">
        <v>260697</v>
      </c>
      <c r="V10" s="288">
        <v>251284</v>
      </c>
      <c r="W10" s="288">
        <v>234989</v>
      </c>
      <c r="X10" s="288">
        <v>189331</v>
      </c>
      <c r="Y10" s="263">
        <v>194991</v>
      </c>
      <c r="Z10" s="263">
        <v>208061</v>
      </c>
      <c r="AA10" s="263">
        <v>209552</v>
      </c>
      <c r="AB10" s="263">
        <v>217489</v>
      </c>
      <c r="AC10" s="263">
        <v>223712</v>
      </c>
      <c r="AD10" s="263">
        <v>229197</v>
      </c>
      <c r="AE10" s="263">
        <v>218850</v>
      </c>
      <c r="AF10" s="263">
        <v>222803</v>
      </c>
      <c r="AG10" s="263">
        <v>198192</v>
      </c>
      <c r="AH10" s="263">
        <v>180933</v>
      </c>
      <c r="AI10" s="263">
        <v>180370</v>
      </c>
      <c r="AJ10" s="263">
        <v>184848</v>
      </c>
      <c r="AK10" s="263">
        <v>171567</v>
      </c>
      <c r="AL10" s="268" t="s">
        <v>374</v>
      </c>
    </row>
    <row r="11" spans="1:39" ht="16.5" customHeight="1" thickBot="1" x14ac:dyDescent="0.3">
      <c r="A11" s="22"/>
      <c r="B11" s="269" t="s">
        <v>373</v>
      </c>
      <c r="C11" s="303" t="s">
        <v>400</v>
      </c>
      <c r="D11" s="303" t="s">
        <v>400</v>
      </c>
      <c r="E11" s="303" t="s">
        <v>400</v>
      </c>
      <c r="F11" s="303" t="s">
        <v>400</v>
      </c>
      <c r="G11" s="303" t="s">
        <v>400</v>
      </c>
      <c r="H11" s="303" t="s">
        <v>400</v>
      </c>
      <c r="I11" s="303" t="s">
        <v>400</v>
      </c>
      <c r="J11" s="303" t="s">
        <v>400</v>
      </c>
      <c r="K11" s="303" t="s">
        <v>400</v>
      </c>
      <c r="L11" s="303" t="s">
        <v>400</v>
      </c>
      <c r="M11" s="303" t="s">
        <v>400</v>
      </c>
      <c r="N11" s="303" t="s">
        <v>400</v>
      </c>
      <c r="O11" s="303" t="s">
        <v>400</v>
      </c>
      <c r="P11" s="303" t="s">
        <v>400</v>
      </c>
      <c r="Q11" s="303" t="s">
        <v>400</v>
      </c>
      <c r="R11" s="288">
        <v>240706</v>
      </c>
      <c r="S11" s="288">
        <v>236041</v>
      </c>
      <c r="T11" s="288">
        <v>279728</v>
      </c>
      <c r="U11" s="288">
        <v>277205</v>
      </c>
      <c r="V11" s="288">
        <v>284833</v>
      </c>
      <c r="W11" s="288">
        <v>263143</v>
      </c>
      <c r="X11" s="288">
        <v>214665</v>
      </c>
      <c r="Y11" s="263">
        <v>218568</v>
      </c>
      <c r="Z11" s="263">
        <v>233540</v>
      </c>
      <c r="AA11" s="263">
        <v>235792</v>
      </c>
      <c r="AB11" s="263">
        <v>251077</v>
      </c>
      <c r="AC11" s="263">
        <v>259589</v>
      </c>
      <c r="AD11" s="263">
        <v>238292</v>
      </c>
      <c r="AE11" s="263">
        <v>247012</v>
      </c>
      <c r="AF11" s="263">
        <v>239350</v>
      </c>
      <c r="AG11" s="263">
        <v>221487</v>
      </c>
      <c r="AH11" s="263">
        <v>223435</v>
      </c>
      <c r="AI11" s="263">
        <v>219834</v>
      </c>
      <c r="AJ11" s="263">
        <v>225499</v>
      </c>
      <c r="AK11" s="263">
        <v>222644</v>
      </c>
      <c r="AL11" s="271" t="s">
        <v>373</v>
      </c>
    </row>
    <row r="12" spans="1:39" ht="16.5" customHeight="1" thickBot="1" x14ac:dyDescent="0.3">
      <c r="A12" s="22"/>
      <c r="B12" s="271" t="s">
        <v>372</v>
      </c>
      <c r="C12" s="303" t="s">
        <v>400</v>
      </c>
      <c r="D12" s="303" t="s">
        <v>400</v>
      </c>
      <c r="E12" s="303" t="s">
        <v>400</v>
      </c>
      <c r="F12" s="303" t="s">
        <v>400</v>
      </c>
      <c r="G12" s="303" t="s">
        <v>400</v>
      </c>
      <c r="H12" s="303" t="s">
        <v>400</v>
      </c>
      <c r="I12" s="303" t="s">
        <v>400</v>
      </c>
      <c r="J12" s="303" t="s">
        <v>400</v>
      </c>
      <c r="K12" s="303" t="s">
        <v>400</v>
      </c>
      <c r="L12" s="303" t="s">
        <v>400</v>
      </c>
      <c r="M12" s="303" t="s">
        <v>400</v>
      </c>
      <c r="N12" s="303" t="s">
        <v>400</v>
      </c>
      <c r="O12" s="303" t="s">
        <v>400</v>
      </c>
      <c r="P12" s="303" t="s">
        <v>400</v>
      </c>
      <c r="Q12" s="303" t="s">
        <v>400</v>
      </c>
      <c r="R12" s="288">
        <v>98392</v>
      </c>
      <c r="S12" s="288">
        <v>88755</v>
      </c>
      <c r="T12" s="288">
        <v>109908</v>
      </c>
      <c r="U12" s="288">
        <v>108741</v>
      </c>
      <c r="V12" s="288">
        <v>114917</v>
      </c>
      <c r="W12" s="288">
        <v>101100</v>
      </c>
      <c r="X12" s="288">
        <v>78371</v>
      </c>
      <c r="Y12" s="263">
        <v>75213</v>
      </c>
      <c r="Z12" s="263">
        <v>75595</v>
      </c>
      <c r="AA12" s="263">
        <v>71430</v>
      </c>
      <c r="AB12" s="263">
        <v>72305</v>
      </c>
      <c r="AC12" s="263">
        <v>75916</v>
      </c>
      <c r="AD12" s="263">
        <v>63841</v>
      </c>
      <c r="AE12" s="263">
        <v>59790</v>
      </c>
      <c r="AF12" s="263">
        <v>55214</v>
      </c>
      <c r="AG12" s="263">
        <v>47095</v>
      </c>
      <c r="AH12" s="263">
        <v>57507</v>
      </c>
      <c r="AI12" s="263">
        <v>51472</v>
      </c>
      <c r="AJ12" s="263">
        <v>54914</v>
      </c>
      <c r="AK12" s="263">
        <v>53421</v>
      </c>
      <c r="AL12" s="271" t="s">
        <v>372</v>
      </c>
    </row>
    <row r="13" spans="1:39" ht="16.5" customHeight="1" thickBot="1" x14ac:dyDescent="0.3">
      <c r="A13" s="22"/>
      <c r="B13" s="271" t="s">
        <v>371</v>
      </c>
      <c r="C13" s="303" t="s">
        <v>400</v>
      </c>
      <c r="D13" s="303" t="s">
        <v>400</v>
      </c>
      <c r="E13" s="303" t="s">
        <v>400</v>
      </c>
      <c r="F13" s="303" t="s">
        <v>400</v>
      </c>
      <c r="G13" s="303" t="s">
        <v>400</v>
      </c>
      <c r="H13" s="303" t="s">
        <v>400</v>
      </c>
      <c r="I13" s="303" t="s">
        <v>400</v>
      </c>
      <c r="J13" s="303" t="s">
        <v>400</v>
      </c>
      <c r="K13" s="303" t="s">
        <v>400</v>
      </c>
      <c r="L13" s="303" t="s">
        <v>400</v>
      </c>
      <c r="M13" s="303" t="s">
        <v>400</v>
      </c>
      <c r="N13" s="303" t="s">
        <v>400</v>
      </c>
      <c r="O13" s="303" t="s">
        <v>400</v>
      </c>
      <c r="P13" s="303" t="s">
        <v>400</v>
      </c>
      <c r="Q13" s="303" t="s">
        <v>400</v>
      </c>
      <c r="R13" s="288">
        <v>142314</v>
      </c>
      <c r="S13" s="288">
        <v>147286</v>
      </c>
      <c r="T13" s="288">
        <v>169820</v>
      </c>
      <c r="U13" s="288">
        <v>168464</v>
      </c>
      <c r="V13" s="288">
        <v>169916</v>
      </c>
      <c r="W13" s="288">
        <v>162043</v>
      </c>
      <c r="X13" s="288">
        <v>136294</v>
      </c>
      <c r="Y13" s="263">
        <v>143355</v>
      </c>
      <c r="Z13" s="263">
        <v>157945</v>
      </c>
      <c r="AA13" s="263">
        <v>164362</v>
      </c>
      <c r="AB13" s="263">
        <v>178772</v>
      </c>
      <c r="AC13" s="263">
        <v>183673</v>
      </c>
      <c r="AD13" s="263">
        <v>174451</v>
      </c>
      <c r="AE13" s="263">
        <v>187222</v>
      </c>
      <c r="AF13" s="263">
        <v>184136</v>
      </c>
      <c r="AG13" s="263">
        <v>174392</v>
      </c>
      <c r="AH13" s="263">
        <v>165928</v>
      </c>
      <c r="AI13" s="263">
        <v>168362</v>
      </c>
      <c r="AJ13" s="263">
        <v>170585</v>
      </c>
      <c r="AK13" s="263">
        <v>169223</v>
      </c>
      <c r="AL13" s="271" t="s">
        <v>371</v>
      </c>
      <c r="AM13" s="174"/>
    </row>
    <row r="14" spans="1:39" ht="16.5" customHeight="1" thickBot="1" x14ac:dyDescent="0.3">
      <c r="A14" s="22"/>
      <c r="B14" s="271" t="s">
        <v>370</v>
      </c>
      <c r="C14" s="303">
        <v>37746</v>
      </c>
      <c r="D14" s="303">
        <v>32286</v>
      </c>
      <c r="E14" s="303">
        <v>26130</v>
      </c>
      <c r="F14" s="303">
        <v>22098</v>
      </c>
      <c r="G14" s="303">
        <v>21582</v>
      </c>
      <c r="H14" s="303">
        <v>20886</v>
      </c>
      <c r="I14" s="303">
        <v>20976</v>
      </c>
      <c r="J14" s="303">
        <v>20610</v>
      </c>
      <c r="K14" s="303">
        <v>19410</v>
      </c>
      <c r="L14" s="303">
        <v>18858</v>
      </c>
      <c r="M14" s="303">
        <v>18306</v>
      </c>
      <c r="N14" s="303">
        <v>17220</v>
      </c>
      <c r="O14" s="303">
        <v>16800</v>
      </c>
      <c r="P14" s="303">
        <v>17268</v>
      </c>
      <c r="Q14" s="303">
        <v>17382</v>
      </c>
      <c r="R14" s="288">
        <v>16707</v>
      </c>
      <c r="S14" s="288">
        <v>17969</v>
      </c>
      <c r="T14" s="288">
        <v>25514</v>
      </c>
      <c r="U14" s="288">
        <v>27053</v>
      </c>
      <c r="V14" s="288">
        <v>27101</v>
      </c>
      <c r="W14" s="288">
        <v>23826</v>
      </c>
      <c r="X14" s="288">
        <v>14163</v>
      </c>
      <c r="Y14" s="263">
        <v>12191</v>
      </c>
      <c r="Z14" s="263">
        <v>12463</v>
      </c>
      <c r="AA14" s="263">
        <v>10116</v>
      </c>
      <c r="AB14" s="263">
        <v>11277</v>
      </c>
      <c r="AC14" s="263">
        <v>11889</v>
      </c>
      <c r="AD14" s="263">
        <v>12011</v>
      </c>
      <c r="AE14" s="263">
        <v>16636</v>
      </c>
      <c r="AF14" s="263">
        <v>8201</v>
      </c>
      <c r="AG14" s="263">
        <v>15104</v>
      </c>
      <c r="AH14" s="263">
        <v>14290</v>
      </c>
      <c r="AI14" s="263">
        <v>14780</v>
      </c>
      <c r="AJ14" s="263">
        <v>14446</v>
      </c>
      <c r="AK14" s="263">
        <v>16790</v>
      </c>
      <c r="AL14" s="264" t="s">
        <v>364</v>
      </c>
    </row>
    <row r="15" spans="1:39" ht="17.25" customHeight="1" thickBot="1" x14ac:dyDescent="0.3">
      <c r="A15" s="22"/>
      <c r="B15" s="271" t="s">
        <v>369</v>
      </c>
      <c r="C15" s="303" t="s">
        <v>400</v>
      </c>
      <c r="D15" s="303" t="s">
        <v>400</v>
      </c>
      <c r="E15" s="303" t="s">
        <v>400</v>
      </c>
      <c r="F15" s="303" t="s">
        <v>400</v>
      </c>
      <c r="G15" s="303" t="s">
        <v>400</v>
      </c>
      <c r="H15" s="303" t="s">
        <v>400</v>
      </c>
      <c r="I15" s="303" t="s">
        <v>400</v>
      </c>
      <c r="J15" s="303" t="s">
        <v>400</v>
      </c>
      <c r="K15" s="303" t="s">
        <v>400</v>
      </c>
      <c r="L15" s="303" t="s">
        <v>400</v>
      </c>
      <c r="M15" s="303" t="s">
        <v>400</v>
      </c>
      <c r="N15" s="303" t="s">
        <v>400</v>
      </c>
      <c r="O15" s="303" t="s">
        <v>400</v>
      </c>
      <c r="P15" s="303" t="s">
        <v>400</v>
      </c>
      <c r="Q15" s="303" t="s">
        <v>400</v>
      </c>
      <c r="R15" s="288">
        <v>125607</v>
      </c>
      <c r="S15" s="288">
        <v>129317</v>
      </c>
      <c r="T15" s="288">
        <v>144306</v>
      </c>
      <c r="U15" s="288">
        <v>141411</v>
      </c>
      <c r="V15" s="288">
        <v>142815</v>
      </c>
      <c r="W15" s="288">
        <v>138217</v>
      </c>
      <c r="X15" s="288">
        <v>122131</v>
      </c>
      <c r="Y15" s="263">
        <v>131164</v>
      </c>
      <c r="Z15" s="263">
        <v>145482</v>
      </c>
      <c r="AA15" s="263">
        <v>154246</v>
      </c>
      <c r="AB15" s="263">
        <v>167495</v>
      </c>
      <c r="AC15" s="263">
        <v>171784</v>
      </c>
      <c r="AD15" s="263">
        <v>162440</v>
      </c>
      <c r="AE15" s="263">
        <v>170586</v>
      </c>
      <c r="AF15" s="263">
        <v>175935</v>
      </c>
      <c r="AG15" s="263">
        <v>159288</v>
      </c>
      <c r="AH15" s="263">
        <v>151638</v>
      </c>
      <c r="AI15" s="263">
        <v>153582</v>
      </c>
      <c r="AJ15" s="263">
        <v>156139</v>
      </c>
      <c r="AK15" s="263">
        <v>152433</v>
      </c>
      <c r="AL15" s="271" t="s">
        <v>369</v>
      </c>
    </row>
    <row r="16" spans="1:39" ht="17.25" customHeight="1" thickBot="1" x14ac:dyDescent="0.3">
      <c r="A16" s="22"/>
      <c r="B16" s="271" t="s">
        <v>368</v>
      </c>
      <c r="C16" s="303" t="s">
        <v>400</v>
      </c>
      <c r="D16" s="303" t="s">
        <v>400</v>
      </c>
      <c r="E16" s="303" t="s">
        <v>400</v>
      </c>
      <c r="F16" s="303" t="s">
        <v>400</v>
      </c>
      <c r="G16" s="303" t="s">
        <v>400</v>
      </c>
      <c r="H16" s="303" t="s">
        <v>400</v>
      </c>
      <c r="I16" s="303" t="s">
        <v>400</v>
      </c>
      <c r="J16" s="303" t="s">
        <v>400</v>
      </c>
      <c r="K16" s="303" t="s">
        <v>400</v>
      </c>
      <c r="L16" s="303" t="s">
        <v>400</v>
      </c>
      <c r="M16" s="303" t="s">
        <v>400</v>
      </c>
      <c r="N16" s="303" t="s">
        <v>400</v>
      </c>
      <c r="O16" s="303" t="s">
        <v>400</v>
      </c>
      <c r="P16" s="303" t="s">
        <v>400</v>
      </c>
      <c r="Q16" s="303" t="s">
        <v>400</v>
      </c>
      <c r="R16" s="288">
        <v>1822279</v>
      </c>
      <c r="S16" s="288">
        <v>1871507</v>
      </c>
      <c r="T16" s="288">
        <v>1872256</v>
      </c>
      <c r="U16" s="288">
        <v>1795343</v>
      </c>
      <c r="V16" s="288">
        <v>1702888</v>
      </c>
      <c r="W16" s="288">
        <v>1627031</v>
      </c>
      <c r="X16" s="288">
        <v>1340659</v>
      </c>
      <c r="Y16" s="263">
        <v>1300772</v>
      </c>
      <c r="Z16" s="263">
        <v>1299910</v>
      </c>
      <c r="AA16" s="263">
        <v>1316552</v>
      </c>
      <c r="AB16" s="263">
        <v>1337398</v>
      </c>
      <c r="AC16" s="263">
        <v>1341750</v>
      </c>
      <c r="AD16" s="263">
        <v>1345567</v>
      </c>
      <c r="AE16" s="263">
        <v>1315148</v>
      </c>
      <c r="AF16" s="263">
        <v>1303294</v>
      </c>
      <c r="AG16" s="263">
        <v>1285457</v>
      </c>
      <c r="AH16" s="263">
        <v>1266139</v>
      </c>
      <c r="AI16" s="263">
        <v>1243635</v>
      </c>
      <c r="AJ16" s="263">
        <v>1246191</v>
      </c>
      <c r="AK16" s="263">
        <v>1241739</v>
      </c>
      <c r="AL16" s="271" t="s">
        <v>368</v>
      </c>
    </row>
    <row r="17" spans="1:39" ht="17.25" customHeight="1" thickBot="1" x14ac:dyDescent="0.3">
      <c r="A17" s="22"/>
      <c r="B17" s="271" t="s">
        <v>367</v>
      </c>
      <c r="C17" s="303" t="s">
        <v>400</v>
      </c>
      <c r="D17" s="303" t="s">
        <v>400</v>
      </c>
      <c r="E17" s="303" t="s">
        <v>400</v>
      </c>
      <c r="F17" s="303" t="s">
        <v>400</v>
      </c>
      <c r="G17" s="303" t="s">
        <v>400</v>
      </c>
      <c r="H17" s="303" t="s">
        <v>400</v>
      </c>
      <c r="I17" s="303" t="s">
        <v>400</v>
      </c>
      <c r="J17" s="303" t="s">
        <v>400</v>
      </c>
      <c r="K17" s="303" t="s">
        <v>400</v>
      </c>
      <c r="L17" s="303" t="s">
        <v>400</v>
      </c>
      <c r="M17" s="303" t="s">
        <v>400</v>
      </c>
      <c r="N17" s="303" t="s">
        <v>400</v>
      </c>
      <c r="O17" s="303" t="s">
        <v>400</v>
      </c>
      <c r="P17" s="303" t="s">
        <v>400</v>
      </c>
      <c r="Q17" s="303" t="s">
        <v>400</v>
      </c>
      <c r="R17" s="288">
        <v>56508</v>
      </c>
      <c r="S17" s="288">
        <v>53552</v>
      </c>
      <c r="T17" s="288">
        <v>53283</v>
      </c>
      <c r="U17" s="288">
        <v>46746</v>
      </c>
      <c r="V17" s="288">
        <v>46512</v>
      </c>
      <c r="W17" s="288">
        <v>45482</v>
      </c>
      <c r="X17" s="288">
        <v>33468</v>
      </c>
      <c r="Y17" s="263">
        <v>24912</v>
      </c>
      <c r="Z17" s="263">
        <v>24362</v>
      </c>
      <c r="AA17" s="263">
        <v>24576</v>
      </c>
      <c r="AB17" s="263">
        <v>21241</v>
      </c>
      <c r="AC17" s="263">
        <v>21222</v>
      </c>
      <c r="AD17" s="263">
        <v>22655</v>
      </c>
      <c r="AE17" s="263">
        <v>17188</v>
      </c>
      <c r="AF17" s="263">
        <v>18558</v>
      </c>
      <c r="AG17" s="263">
        <v>22456</v>
      </c>
      <c r="AH17" s="263">
        <v>25623</v>
      </c>
      <c r="AI17" s="263">
        <v>30081</v>
      </c>
      <c r="AJ17" s="263">
        <v>25676</v>
      </c>
      <c r="AK17" s="263">
        <v>24047</v>
      </c>
      <c r="AL17" s="271" t="s">
        <v>367</v>
      </c>
    </row>
    <row r="18" spans="1:39" ht="17.25" customHeight="1" thickBot="1" x14ac:dyDescent="0.3">
      <c r="A18" s="22"/>
      <c r="B18" s="271" t="s">
        <v>366</v>
      </c>
      <c r="C18" s="303">
        <v>21389.4</v>
      </c>
      <c r="D18" s="263">
        <v>18295.400000000001</v>
      </c>
      <c r="E18" s="263">
        <v>14807.000000000002</v>
      </c>
      <c r="F18" s="263">
        <v>12522.2</v>
      </c>
      <c r="G18" s="263">
        <v>12229.8</v>
      </c>
      <c r="H18" s="263">
        <v>11835.400000000003</v>
      </c>
      <c r="I18" s="303">
        <v>11886.400000000003</v>
      </c>
      <c r="J18" s="303">
        <v>11679</v>
      </c>
      <c r="K18" s="303">
        <v>10999</v>
      </c>
      <c r="L18" s="303">
        <v>10686.2</v>
      </c>
      <c r="M18" s="303">
        <v>10373.400000000001</v>
      </c>
      <c r="N18" s="303">
        <v>9758</v>
      </c>
      <c r="O18" s="303">
        <v>9520</v>
      </c>
      <c r="P18" s="303">
        <v>9785.2000000000007</v>
      </c>
      <c r="Q18" s="303">
        <v>9849.8000000000011</v>
      </c>
      <c r="R18" s="288">
        <v>9578</v>
      </c>
      <c r="S18" s="288">
        <v>8842</v>
      </c>
      <c r="T18" s="288">
        <v>9219</v>
      </c>
      <c r="U18" s="288">
        <v>9227</v>
      </c>
      <c r="V18" s="288">
        <v>12360</v>
      </c>
      <c r="W18" s="288">
        <v>10257</v>
      </c>
      <c r="X18" s="288">
        <v>7410</v>
      </c>
      <c r="Y18" s="263">
        <v>5366</v>
      </c>
      <c r="Z18" s="263">
        <v>6678</v>
      </c>
      <c r="AA18" s="263">
        <v>6312</v>
      </c>
      <c r="AB18" s="263">
        <v>7426</v>
      </c>
      <c r="AC18" s="263">
        <v>8713</v>
      </c>
      <c r="AD18" s="263">
        <v>8591</v>
      </c>
      <c r="AE18" s="263">
        <v>5702</v>
      </c>
      <c r="AF18" s="263">
        <v>7462</v>
      </c>
      <c r="AG18" s="263">
        <v>10306</v>
      </c>
      <c r="AH18" s="263">
        <v>12442</v>
      </c>
      <c r="AI18" s="263">
        <v>12751</v>
      </c>
      <c r="AJ18" s="263">
        <v>11248</v>
      </c>
      <c r="AK18" s="263">
        <v>11713</v>
      </c>
      <c r="AL18" s="264" t="s">
        <v>365</v>
      </c>
    </row>
    <row r="19" spans="1:39" ht="16.5" customHeight="1" thickBot="1" x14ac:dyDescent="0.3">
      <c r="A19" s="22"/>
      <c r="B19" s="271" t="s">
        <v>364</v>
      </c>
      <c r="C19" s="303" t="s">
        <v>400</v>
      </c>
      <c r="D19" s="263" t="s">
        <v>400</v>
      </c>
      <c r="E19" s="263" t="s">
        <v>400</v>
      </c>
      <c r="F19" s="263" t="s">
        <v>400</v>
      </c>
      <c r="G19" s="263" t="s">
        <v>400</v>
      </c>
      <c r="H19" s="263" t="s">
        <v>400</v>
      </c>
      <c r="I19" s="303" t="s">
        <v>400</v>
      </c>
      <c r="J19" s="303" t="s">
        <v>400</v>
      </c>
      <c r="K19" s="303" t="s">
        <v>400</v>
      </c>
      <c r="L19" s="303" t="s">
        <v>400</v>
      </c>
      <c r="M19" s="303" t="s">
        <v>400</v>
      </c>
      <c r="N19" s="303" t="s">
        <v>400</v>
      </c>
      <c r="O19" s="303" t="s">
        <v>400</v>
      </c>
      <c r="P19" s="303" t="s">
        <v>400</v>
      </c>
      <c r="Q19" s="303" t="s">
        <v>400</v>
      </c>
      <c r="R19" s="288">
        <v>19750</v>
      </c>
      <c r="S19" s="288">
        <v>16123</v>
      </c>
      <c r="T19" s="288">
        <v>15951</v>
      </c>
      <c r="U19" s="288">
        <v>17114</v>
      </c>
      <c r="V19" s="288">
        <v>14599</v>
      </c>
      <c r="W19" s="288">
        <v>14915</v>
      </c>
      <c r="X19" s="288">
        <v>12782</v>
      </c>
      <c r="Y19" s="263">
        <v>8070</v>
      </c>
      <c r="Z19" s="263">
        <v>8159</v>
      </c>
      <c r="AA19" s="263">
        <v>8269</v>
      </c>
      <c r="AB19" s="263">
        <v>7302</v>
      </c>
      <c r="AC19" s="263">
        <v>7133</v>
      </c>
      <c r="AD19" s="263">
        <v>8757</v>
      </c>
      <c r="AE19" s="263">
        <v>7682</v>
      </c>
      <c r="AF19" s="263">
        <v>8315</v>
      </c>
      <c r="AG19" s="263">
        <v>9382</v>
      </c>
      <c r="AH19" s="263">
        <v>10432</v>
      </c>
      <c r="AI19" s="263">
        <v>13055</v>
      </c>
      <c r="AJ19" s="263">
        <v>11280</v>
      </c>
      <c r="AK19" s="263">
        <v>10830</v>
      </c>
      <c r="AL19" s="271" t="s">
        <v>364</v>
      </c>
    </row>
    <row r="20" spans="1:39" ht="18.75" customHeight="1" thickBot="1" x14ac:dyDescent="0.3">
      <c r="A20" s="22"/>
      <c r="B20" s="271" t="s">
        <v>363</v>
      </c>
      <c r="C20" s="303" t="s">
        <v>400</v>
      </c>
      <c r="D20" s="263" t="s">
        <v>400</v>
      </c>
      <c r="E20" s="263" t="s">
        <v>400</v>
      </c>
      <c r="F20" s="263" t="s">
        <v>400</v>
      </c>
      <c r="G20" s="263" t="s">
        <v>400</v>
      </c>
      <c r="H20" s="263" t="s">
        <v>400</v>
      </c>
      <c r="I20" s="303" t="s">
        <v>400</v>
      </c>
      <c r="J20" s="303" t="s">
        <v>400</v>
      </c>
      <c r="K20" s="303" t="s">
        <v>400</v>
      </c>
      <c r="L20" s="303" t="s">
        <v>400</v>
      </c>
      <c r="M20" s="303" t="s">
        <v>400</v>
      </c>
      <c r="N20" s="303" t="s">
        <v>400</v>
      </c>
      <c r="O20" s="303" t="s">
        <v>400</v>
      </c>
      <c r="P20" s="303" t="s">
        <v>400</v>
      </c>
      <c r="Q20" s="303" t="s">
        <v>400</v>
      </c>
      <c r="R20" s="288">
        <v>27180</v>
      </c>
      <c r="S20" s="288">
        <v>28587</v>
      </c>
      <c r="T20" s="288">
        <v>28113</v>
      </c>
      <c r="U20" s="288">
        <v>20405</v>
      </c>
      <c r="V20" s="288">
        <v>19553</v>
      </c>
      <c r="W20" s="288">
        <v>20310</v>
      </c>
      <c r="X20" s="288">
        <v>13276</v>
      </c>
      <c r="Y20" s="263">
        <v>11476</v>
      </c>
      <c r="Z20" s="263">
        <v>9525</v>
      </c>
      <c r="AA20" s="263">
        <v>9995</v>
      </c>
      <c r="AB20" s="263">
        <v>6513</v>
      </c>
      <c r="AC20" s="263">
        <v>5376</v>
      </c>
      <c r="AD20" s="263">
        <v>5307</v>
      </c>
      <c r="AE20" s="263">
        <v>3804</v>
      </c>
      <c r="AF20" s="263">
        <v>2781</v>
      </c>
      <c r="AG20" s="263">
        <v>2768</v>
      </c>
      <c r="AH20" s="263">
        <v>2749</v>
      </c>
      <c r="AI20" s="263">
        <v>4275</v>
      </c>
      <c r="AJ20" s="263">
        <v>3148</v>
      </c>
      <c r="AK20" s="263">
        <v>1504</v>
      </c>
      <c r="AL20" s="271" t="s">
        <v>363</v>
      </c>
    </row>
    <row r="21" spans="1:39" ht="15.75" customHeight="1" thickBot="1" x14ac:dyDescent="0.3">
      <c r="A21" s="22"/>
      <c r="B21" s="271" t="s">
        <v>362</v>
      </c>
      <c r="C21" s="303" t="s">
        <v>400</v>
      </c>
      <c r="D21" s="263" t="s">
        <v>400</v>
      </c>
      <c r="E21" s="263" t="s">
        <v>400</v>
      </c>
      <c r="F21" s="263" t="s">
        <v>400</v>
      </c>
      <c r="G21" s="263" t="s">
        <v>400</v>
      </c>
      <c r="H21" s="263" t="s">
        <v>400</v>
      </c>
      <c r="I21" s="303" t="s">
        <v>400</v>
      </c>
      <c r="J21" s="303" t="s">
        <v>400</v>
      </c>
      <c r="K21" s="303" t="s">
        <v>400</v>
      </c>
      <c r="L21" s="303" t="s">
        <v>400</v>
      </c>
      <c r="M21" s="303" t="s">
        <v>400</v>
      </c>
      <c r="N21" s="303" t="s">
        <v>400</v>
      </c>
      <c r="O21" s="303" t="s">
        <v>400</v>
      </c>
      <c r="P21" s="303" t="s">
        <v>400</v>
      </c>
      <c r="Q21" s="303" t="s">
        <v>400</v>
      </c>
      <c r="R21" s="288">
        <v>1765771</v>
      </c>
      <c r="S21" s="288">
        <v>1817955</v>
      </c>
      <c r="T21" s="288">
        <v>1818973</v>
      </c>
      <c r="U21" s="288">
        <v>1748597</v>
      </c>
      <c r="V21" s="288">
        <v>1656376</v>
      </c>
      <c r="W21" s="288">
        <v>1581549</v>
      </c>
      <c r="X21" s="288">
        <v>1307191</v>
      </c>
      <c r="Y21" s="263">
        <v>1275860</v>
      </c>
      <c r="Z21" s="263">
        <v>1275548</v>
      </c>
      <c r="AA21" s="263">
        <v>1291976</v>
      </c>
      <c r="AB21" s="263">
        <v>1316157</v>
      </c>
      <c r="AC21" s="263">
        <v>1320528</v>
      </c>
      <c r="AD21" s="263">
        <v>1322912</v>
      </c>
      <c r="AE21" s="263">
        <v>1297960</v>
      </c>
      <c r="AF21" s="263">
        <v>1284736</v>
      </c>
      <c r="AG21" s="263">
        <v>1263001</v>
      </c>
      <c r="AH21" s="263">
        <v>1240516</v>
      </c>
      <c r="AI21" s="263">
        <v>1213554</v>
      </c>
      <c r="AJ21" s="263">
        <v>1220515</v>
      </c>
      <c r="AK21" s="263">
        <v>1217692</v>
      </c>
      <c r="AL21" s="271" t="s">
        <v>362</v>
      </c>
    </row>
    <row r="22" spans="1:39" ht="18" customHeight="1" thickBot="1" x14ac:dyDescent="0.3">
      <c r="A22" s="22"/>
      <c r="B22" s="271" t="s">
        <v>361</v>
      </c>
      <c r="C22" s="303" t="s">
        <v>400</v>
      </c>
      <c r="D22" s="263" t="s">
        <v>400</v>
      </c>
      <c r="E22" s="263" t="s">
        <v>400</v>
      </c>
      <c r="F22" s="263" t="s">
        <v>400</v>
      </c>
      <c r="G22" s="263" t="s">
        <v>400</v>
      </c>
      <c r="H22" s="263" t="s">
        <v>400</v>
      </c>
      <c r="I22" s="303" t="s">
        <v>400</v>
      </c>
      <c r="J22" s="303" t="s">
        <v>400</v>
      </c>
      <c r="K22" s="303" t="s">
        <v>400</v>
      </c>
      <c r="L22" s="303" t="s">
        <v>400</v>
      </c>
      <c r="M22" s="303" t="s">
        <v>400</v>
      </c>
      <c r="N22" s="303" t="s">
        <v>400</v>
      </c>
      <c r="O22" s="303" t="s">
        <v>400</v>
      </c>
      <c r="P22" s="303" t="s">
        <v>400</v>
      </c>
      <c r="Q22" s="303" t="s">
        <v>400</v>
      </c>
      <c r="R22" s="288">
        <v>172002</v>
      </c>
      <c r="S22" s="288">
        <v>164706</v>
      </c>
      <c r="T22" s="288">
        <v>153836</v>
      </c>
      <c r="U22" s="288">
        <v>145130</v>
      </c>
      <c r="V22" s="288">
        <v>144988</v>
      </c>
      <c r="W22" s="288">
        <v>140008</v>
      </c>
      <c r="X22" s="288">
        <v>108428</v>
      </c>
      <c r="Y22" s="263">
        <v>102746</v>
      </c>
      <c r="Z22" s="263">
        <v>111599</v>
      </c>
      <c r="AA22" s="263">
        <v>119325</v>
      </c>
      <c r="AB22" s="263">
        <v>124688</v>
      </c>
      <c r="AC22" s="263">
        <v>127671</v>
      </c>
      <c r="AD22" s="263">
        <v>109784</v>
      </c>
      <c r="AE22" s="263">
        <v>126105</v>
      </c>
      <c r="AF22" s="263">
        <v>126491</v>
      </c>
      <c r="AG22" s="263">
        <v>111364</v>
      </c>
      <c r="AH22" s="263">
        <v>110353</v>
      </c>
      <c r="AI22" s="263">
        <v>112140</v>
      </c>
      <c r="AJ22" s="263">
        <v>121703</v>
      </c>
      <c r="AK22" s="263">
        <v>132166</v>
      </c>
      <c r="AL22" s="271" t="s">
        <v>361</v>
      </c>
    </row>
    <row r="23" spans="1:39" ht="16.5" customHeight="1" thickBot="1" x14ac:dyDescent="0.3">
      <c r="A23" s="22"/>
      <c r="B23" s="271" t="s">
        <v>360</v>
      </c>
      <c r="C23" s="303" t="s">
        <v>400</v>
      </c>
      <c r="D23" s="263" t="s">
        <v>400</v>
      </c>
      <c r="E23" s="263" t="s">
        <v>400</v>
      </c>
      <c r="F23" s="263" t="s">
        <v>400</v>
      </c>
      <c r="G23" s="263" t="s">
        <v>400</v>
      </c>
      <c r="H23" s="263" t="s">
        <v>400</v>
      </c>
      <c r="I23" s="303" t="s">
        <v>400</v>
      </c>
      <c r="J23" s="303" t="s">
        <v>400</v>
      </c>
      <c r="K23" s="303" t="s">
        <v>400</v>
      </c>
      <c r="L23" s="303" t="s">
        <v>400</v>
      </c>
      <c r="M23" s="303" t="s">
        <v>400</v>
      </c>
      <c r="N23" s="303" t="s">
        <v>400</v>
      </c>
      <c r="O23" s="303" t="s">
        <v>400</v>
      </c>
      <c r="P23" s="303" t="s">
        <v>400</v>
      </c>
      <c r="Q23" s="303" t="s">
        <v>400</v>
      </c>
      <c r="R23" s="288">
        <v>8071</v>
      </c>
      <c r="S23" s="288">
        <v>11086</v>
      </c>
      <c r="T23" s="288">
        <v>12678</v>
      </c>
      <c r="U23" s="288">
        <v>9178</v>
      </c>
      <c r="V23" s="288">
        <v>11959</v>
      </c>
      <c r="W23" s="288">
        <v>11915</v>
      </c>
      <c r="X23" s="288">
        <v>7416</v>
      </c>
      <c r="Y23" s="263">
        <v>7237</v>
      </c>
      <c r="Z23" s="263">
        <v>9377</v>
      </c>
      <c r="AA23" s="263">
        <v>9153</v>
      </c>
      <c r="AB23" s="263">
        <v>5569</v>
      </c>
      <c r="AC23" s="263">
        <v>6963</v>
      </c>
      <c r="AD23" s="263">
        <v>6117</v>
      </c>
      <c r="AE23" s="263">
        <v>6421</v>
      </c>
      <c r="AF23" s="263">
        <v>4519</v>
      </c>
      <c r="AG23" s="263">
        <v>9025</v>
      </c>
      <c r="AH23" s="263">
        <v>1414</v>
      </c>
      <c r="AI23" s="263">
        <v>1012</v>
      </c>
      <c r="AJ23" s="263">
        <v>3565</v>
      </c>
      <c r="AK23" s="263">
        <v>11689</v>
      </c>
      <c r="AL23" s="271" t="s">
        <v>360</v>
      </c>
    </row>
    <row r="24" spans="1:39" ht="15" customHeight="1" thickBot="1" x14ac:dyDescent="0.3">
      <c r="A24" s="22"/>
      <c r="B24" s="271" t="s">
        <v>359</v>
      </c>
      <c r="C24" s="303">
        <v>366765.3</v>
      </c>
      <c r="D24" s="263">
        <v>313712.3</v>
      </c>
      <c r="E24" s="263">
        <v>253896.5</v>
      </c>
      <c r="F24" s="263">
        <v>214718.9</v>
      </c>
      <c r="G24" s="263">
        <v>209705.1</v>
      </c>
      <c r="H24" s="263">
        <v>202942.3</v>
      </c>
      <c r="I24" s="303">
        <v>203816.8</v>
      </c>
      <c r="J24" s="303">
        <v>200260.5</v>
      </c>
      <c r="K24" s="303">
        <v>188600.5</v>
      </c>
      <c r="L24" s="303">
        <v>183236.9</v>
      </c>
      <c r="M24" s="303">
        <v>177873.3</v>
      </c>
      <c r="N24" s="303">
        <v>167321</v>
      </c>
      <c r="O24" s="303">
        <v>163240</v>
      </c>
      <c r="P24" s="303">
        <v>167787.4</v>
      </c>
      <c r="Q24" s="303">
        <v>168895.1</v>
      </c>
      <c r="R24" s="288">
        <v>163931</v>
      </c>
      <c r="S24" s="288">
        <v>153620</v>
      </c>
      <c r="T24" s="288">
        <v>141158</v>
      </c>
      <c r="U24" s="305">
        <v>135952</v>
      </c>
      <c r="V24" s="288">
        <v>133029</v>
      </c>
      <c r="W24" s="288">
        <v>128093</v>
      </c>
      <c r="X24" s="288">
        <v>101012</v>
      </c>
      <c r="Y24" s="263">
        <v>95509</v>
      </c>
      <c r="Z24" s="263">
        <v>102222</v>
      </c>
      <c r="AA24" s="263">
        <v>110172</v>
      </c>
      <c r="AB24" s="263">
        <v>119119</v>
      </c>
      <c r="AC24" s="263">
        <v>120708</v>
      </c>
      <c r="AD24" s="263">
        <v>103667</v>
      </c>
      <c r="AE24" s="263">
        <v>119684</v>
      </c>
      <c r="AF24" s="263">
        <v>121972</v>
      </c>
      <c r="AG24" s="263">
        <v>102339</v>
      </c>
      <c r="AH24" s="263">
        <v>108939</v>
      </c>
      <c r="AI24" s="263">
        <v>111128</v>
      </c>
      <c r="AJ24" s="263">
        <v>118138</v>
      </c>
      <c r="AK24" s="263">
        <v>120477</v>
      </c>
      <c r="AL24" s="264" t="s">
        <v>358</v>
      </c>
    </row>
    <row r="25" spans="1:39" ht="16.5" customHeight="1" thickBot="1" x14ac:dyDescent="0.3">
      <c r="A25" s="22"/>
      <c r="B25" s="271" t="s">
        <v>357</v>
      </c>
      <c r="C25" s="303"/>
      <c r="D25" s="263"/>
      <c r="E25" s="263"/>
      <c r="F25" s="263"/>
      <c r="G25" s="263"/>
      <c r="H25" s="263"/>
      <c r="I25" s="303"/>
      <c r="J25" s="303"/>
      <c r="K25" s="303"/>
      <c r="L25" s="303"/>
      <c r="M25" s="303"/>
      <c r="N25" s="303"/>
      <c r="O25" s="303"/>
      <c r="P25" s="303"/>
      <c r="Q25" s="303"/>
      <c r="R25" s="288">
        <v>1593769</v>
      </c>
      <c r="S25" s="288">
        <v>1653249</v>
      </c>
      <c r="T25" s="288">
        <v>1665137</v>
      </c>
      <c r="U25" s="288">
        <v>1603467</v>
      </c>
      <c r="V25" s="288">
        <v>1511388</v>
      </c>
      <c r="W25" s="288">
        <v>1441541</v>
      </c>
      <c r="X25" s="288">
        <v>1198763</v>
      </c>
      <c r="Y25" s="263">
        <v>1173114</v>
      </c>
      <c r="Z25" s="263">
        <v>1163949</v>
      </c>
      <c r="AA25" s="263">
        <v>1172651</v>
      </c>
      <c r="AB25" s="263">
        <v>1191469</v>
      </c>
      <c r="AC25" s="263">
        <v>1192857</v>
      </c>
      <c r="AD25" s="263">
        <v>1213128</v>
      </c>
      <c r="AE25" s="263">
        <v>1171855</v>
      </c>
      <c r="AF25" s="263">
        <v>1158245</v>
      </c>
      <c r="AG25" s="263">
        <v>1151637</v>
      </c>
      <c r="AH25" s="263">
        <v>1130163</v>
      </c>
      <c r="AI25" s="263">
        <v>1101414</v>
      </c>
      <c r="AJ25" s="263">
        <v>1098812</v>
      </c>
      <c r="AK25" s="263">
        <v>1085526</v>
      </c>
      <c r="AL25" s="271" t="s">
        <v>357</v>
      </c>
      <c r="AM25" s="272"/>
    </row>
    <row r="26" spans="1:39" ht="15.75" customHeight="1" thickBot="1" x14ac:dyDescent="0.3">
      <c r="A26" s="22"/>
      <c r="B26" s="271" t="s">
        <v>356</v>
      </c>
      <c r="C26" s="303">
        <v>3509748.9</v>
      </c>
      <c r="D26" s="263">
        <v>3002059.9</v>
      </c>
      <c r="E26" s="263">
        <v>2429654.5</v>
      </c>
      <c r="F26" s="263">
        <v>2054745.6999999997</v>
      </c>
      <c r="G26" s="263">
        <v>2006766.2999999996</v>
      </c>
      <c r="H26" s="263">
        <v>1942049.9</v>
      </c>
      <c r="I26" s="303">
        <v>1950418.4</v>
      </c>
      <c r="J26" s="303">
        <v>1916386.4999999998</v>
      </c>
      <c r="K26" s="303">
        <v>1804806.4999999998</v>
      </c>
      <c r="L26" s="303">
        <v>1753479.7</v>
      </c>
      <c r="M26" s="303">
        <v>1702152.9</v>
      </c>
      <c r="N26" s="303">
        <v>1601172.9999999998</v>
      </c>
      <c r="O26" s="303">
        <v>1562119.9999999998</v>
      </c>
      <c r="P26" s="303">
        <v>1605636.2</v>
      </c>
      <c r="Q26" s="303">
        <v>1616236.2999999996</v>
      </c>
      <c r="R26" s="288">
        <v>1566397</v>
      </c>
      <c r="S26" s="288">
        <v>1625681</v>
      </c>
      <c r="T26" s="288">
        <v>1639362</v>
      </c>
      <c r="U26" s="288">
        <v>1572927</v>
      </c>
      <c r="V26" s="288">
        <v>1483281</v>
      </c>
      <c r="W26" s="288">
        <v>1419027</v>
      </c>
      <c r="X26" s="288">
        <v>1178565</v>
      </c>
      <c r="Y26" s="263">
        <v>1154042</v>
      </c>
      <c r="Z26" s="263">
        <v>1146938</v>
      </c>
      <c r="AA26" s="263">
        <v>1154816</v>
      </c>
      <c r="AB26" s="263">
        <v>1173220</v>
      </c>
      <c r="AC26" s="263">
        <v>1176145</v>
      </c>
      <c r="AD26" s="263">
        <v>1201132</v>
      </c>
      <c r="AE26" s="263">
        <v>1160136</v>
      </c>
      <c r="AF26" s="263">
        <v>1143236</v>
      </c>
      <c r="AG26" s="263">
        <v>1124809</v>
      </c>
      <c r="AH26" s="263">
        <v>1106918</v>
      </c>
      <c r="AI26" s="263">
        <v>1067758</v>
      </c>
      <c r="AJ26" s="263">
        <v>1062444</v>
      </c>
      <c r="AK26" s="263">
        <v>1044556</v>
      </c>
      <c r="AL26" s="264" t="s">
        <v>356</v>
      </c>
    </row>
    <row r="27" spans="1:39" ht="18" customHeight="1" thickBot="1" x14ac:dyDescent="0.3">
      <c r="A27" s="22"/>
      <c r="B27" s="271" t="s">
        <v>355</v>
      </c>
      <c r="C27" s="303" t="s">
        <v>400</v>
      </c>
      <c r="D27" s="263">
        <f>4047700/D26</f>
        <v>1.3483075404324878</v>
      </c>
      <c r="E27" s="263" t="s">
        <v>400</v>
      </c>
      <c r="F27" s="263" t="s">
        <v>400</v>
      </c>
      <c r="G27" s="263" t="s">
        <v>400</v>
      </c>
      <c r="H27" s="263" t="s">
        <v>400</v>
      </c>
      <c r="I27" s="303" t="s">
        <v>400</v>
      </c>
      <c r="J27" s="303" t="s">
        <v>400</v>
      </c>
      <c r="K27" s="303" t="s">
        <v>400</v>
      </c>
      <c r="L27" s="303" t="s">
        <v>400</v>
      </c>
      <c r="M27" s="303" t="s">
        <v>400</v>
      </c>
      <c r="N27" s="303" t="s">
        <v>400</v>
      </c>
      <c r="O27" s="303" t="s">
        <v>400</v>
      </c>
      <c r="P27" s="303" t="s">
        <v>400</v>
      </c>
      <c r="Q27" s="303" t="s">
        <v>400</v>
      </c>
      <c r="R27" s="288">
        <v>27372</v>
      </c>
      <c r="S27" s="288">
        <v>27568</v>
      </c>
      <c r="T27" s="288">
        <v>25775</v>
      </c>
      <c r="U27" s="288">
        <v>30540</v>
      </c>
      <c r="V27" s="288">
        <v>28107</v>
      </c>
      <c r="W27" s="288">
        <v>22514</v>
      </c>
      <c r="X27" s="288">
        <v>20198</v>
      </c>
      <c r="Y27" s="263">
        <v>19072</v>
      </c>
      <c r="Z27" s="263">
        <v>17011</v>
      </c>
      <c r="AA27" s="263">
        <v>17835</v>
      </c>
      <c r="AB27" s="263">
        <v>18249</v>
      </c>
      <c r="AC27" s="263">
        <v>16712</v>
      </c>
      <c r="AD27" s="263">
        <v>11996</v>
      </c>
      <c r="AE27" s="263">
        <v>11719</v>
      </c>
      <c r="AF27" s="263">
        <v>15009</v>
      </c>
      <c r="AG27" s="263">
        <v>26828</v>
      </c>
      <c r="AH27" s="263">
        <v>23245</v>
      </c>
      <c r="AI27" s="263">
        <v>33656</v>
      </c>
      <c r="AJ27" s="263">
        <v>36368</v>
      </c>
      <c r="AK27" s="263">
        <v>40970</v>
      </c>
      <c r="AL27" s="268" t="s">
        <v>355</v>
      </c>
    </row>
    <row r="28" spans="1:39" ht="18" customHeight="1" thickBot="1" x14ac:dyDescent="0.3">
      <c r="A28" s="22"/>
      <c r="B28" s="270" t="s">
        <v>354</v>
      </c>
      <c r="C28" s="303" t="s">
        <v>400</v>
      </c>
      <c r="D28" s="303" t="s">
        <v>400</v>
      </c>
      <c r="E28" s="303" t="s">
        <v>400</v>
      </c>
      <c r="F28" s="303" t="s">
        <v>400</v>
      </c>
      <c r="G28" s="303" t="s">
        <v>400</v>
      </c>
      <c r="H28" s="303" t="s">
        <v>400</v>
      </c>
      <c r="I28" s="303" t="s">
        <v>400</v>
      </c>
      <c r="J28" s="303" t="s">
        <v>400</v>
      </c>
      <c r="K28" s="303" t="s">
        <v>400</v>
      </c>
      <c r="L28" s="303" t="s">
        <v>400</v>
      </c>
      <c r="M28" s="303" t="s">
        <v>400</v>
      </c>
      <c r="N28" s="303" t="s">
        <v>400</v>
      </c>
      <c r="O28" s="303" t="s">
        <v>400</v>
      </c>
      <c r="P28" s="303" t="s">
        <v>400</v>
      </c>
      <c r="Q28" s="303" t="s">
        <v>400</v>
      </c>
      <c r="R28" s="288">
        <v>2774268</v>
      </c>
      <c r="S28" s="288">
        <v>2816863</v>
      </c>
      <c r="T28" s="288">
        <v>2893004</v>
      </c>
      <c r="U28" s="288">
        <v>2786827</v>
      </c>
      <c r="V28" s="288">
        <v>2653495</v>
      </c>
      <c r="W28" s="288">
        <v>2482374</v>
      </c>
      <c r="X28" s="288">
        <v>1975671</v>
      </c>
      <c r="Y28" s="263">
        <v>1967736</v>
      </c>
      <c r="Z28" s="263">
        <v>1988895</v>
      </c>
      <c r="AA28" s="263">
        <v>2004182</v>
      </c>
      <c r="AB28" s="263">
        <v>2048802</v>
      </c>
      <c r="AC28" s="263">
        <v>2074030</v>
      </c>
      <c r="AD28" s="263">
        <v>2061931</v>
      </c>
      <c r="AE28" s="263">
        <v>1992309</v>
      </c>
      <c r="AF28" s="263">
        <v>1958157</v>
      </c>
      <c r="AG28" s="263">
        <v>1904259</v>
      </c>
      <c r="AH28" s="263">
        <v>1855665</v>
      </c>
      <c r="AI28" s="263">
        <v>1808517</v>
      </c>
      <c r="AJ28" s="263">
        <v>1815900</v>
      </c>
      <c r="AK28" s="263">
        <v>1797772</v>
      </c>
      <c r="AL28" s="265" t="s">
        <v>354</v>
      </c>
    </row>
    <row r="29" spans="1:39" ht="27.75" customHeight="1" thickBot="1" x14ac:dyDescent="0.3">
      <c r="A29" s="22"/>
      <c r="B29" s="271" t="s">
        <v>353</v>
      </c>
      <c r="C29" s="303">
        <v>501392.6999999999</v>
      </c>
      <c r="D29" s="263">
        <v>428865.6999999999</v>
      </c>
      <c r="E29" s="263">
        <v>347093.49999999994</v>
      </c>
      <c r="F29" s="263">
        <v>293535.09999999998</v>
      </c>
      <c r="G29" s="263">
        <v>286680.89999999997</v>
      </c>
      <c r="H29" s="263">
        <v>277435.69999999995</v>
      </c>
      <c r="I29" s="303">
        <v>278631.19999999995</v>
      </c>
      <c r="J29" s="303">
        <v>273769.5</v>
      </c>
      <c r="K29" s="303">
        <v>257829.49999999997</v>
      </c>
      <c r="L29" s="303">
        <v>250497.09999999995</v>
      </c>
      <c r="M29" s="303">
        <v>243164.7</v>
      </c>
      <c r="N29" s="303">
        <v>228738.99999999997</v>
      </c>
      <c r="O29" s="303">
        <v>223159.99999999997</v>
      </c>
      <c r="P29" s="303">
        <v>229376.59999999995</v>
      </c>
      <c r="Q29" s="303">
        <v>230890.9</v>
      </c>
      <c r="R29" s="288">
        <v>223999</v>
      </c>
      <c r="S29" s="288">
        <v>218072</v>
      </c>
      <c r="T29" s="288">
        <v>254214</v>
      </c>
      <c r="U29" s="288">
        <v>250152</v>
      </c>
      <c r="V29" s="288">
        <v>257732</v>
      </c>
      <c r="W29" s="288">
        <v>239317</v>
      </c>
      <c r="X29" s="288">
        <v>200502</v>
      </c>
      <c r="Y29" s="263">
        <f t="shared" ref="Y29:AF29" si="0">Y12+Y15</f>
        <v>206377</v>
      </c>
      <c r="Z29" s="263">
        <f t="shared" si="0"/>
        <v>221077</v>
      </c>
      <c r="AA29" s="263">
        <f t="shared" si="0"/>
        <v>225676</v>
      </c>
      <c r="AB29" s="263">
        <f t="shared" si="0"/>
        <v>239800</v>
      </c>
      <c r="AC29" s="263">
        <f t="shared" si="0"/>
        <v>247700</v>
      </c>
      <c r="AD29" s="263">
        <f t="shared" si="0"/>
        <v>226281</v>
      </c>
      <c r="AE29" s="263">
        <f t="shared" si="0"/>
        <v>230376</v>
      </c>
      <c r="AF29" s="263">
        <f t="shared" si="0"/>
        <v>231149</v>
      </c>
      <c r="AG29" s="263">
        <v>206383</v>
      </c>
      <c r="AH29" s="263">
        <v>209145</v>
      </c>
      <c r="AI29" s="263">
        <v>205054</v>
      </c>
      <c r="AJ29" s="263">
        <v>211053</v>
      </c>
      <c r="AK29" s="263">
        <v>205854</v>
      </c>
      <c r="AL29" s="264" t="s">
        <v>352</v>
      </c>
      <c r="AM29" s="22"/>
    </row>
    <row r="30" spans="1:39" ht="30" customHeight="1" thickBot="1" x14ac:dyDescent="0.3">
      <c r="A30" s="22"/>
      <c r="B30" s="271" t="s">
        <v>351</v>
      </c>
      <c r="C30" s="303">
        <v>62910</v>
      </c>
      <c r="D30" s="263">
        <v>53810</v>
      </c>
      <c r="E30" s="263">
        <v>43550</v>
      </c>
      <c r="F30" s="263">
        <v>36830</v>
      </c>
      <c r="G30" s="263">
        <v>35970</v>
      </c>
      <c r="H30" s="263">
        <v>34810</v>
      </c>
      <c r="I30" s="303">
        <v>34960</v>
      </c>
      <c r="J30" s="303">
        <v>34350</v>
      </c>
      <c r="K30" s="303">
        <v>32350</v>
      </c>
      <c r="L30" s="303">
        <v>31430</v>
      </c>
      <c r="M30" s="303">
        <v>30510</v>
      </c>
      <c r="N30" s="303">
        <v>28700</v>
      </c>
      <c r="O30" s="303">
        <v>28000</v>
      </c>
      <c r="P30" s="303">
        <v>28780</v>
      </c>
      <c r="Q30" s="303">
        <v>28970</v>
      </c>
      <c r="R30" s="288">
        <v>27821</v>
      </c>
      <c r="S30" s="288">
        <v>27209</v>
      </c>
      <c r="T30" s="288">
        <v>28629</v>
      </c>
      <c r="U30" s="288">
        <v>26292</v>
      </c>
      <c r="V30" s="288">
        <v>26558</v>
      </c>
      <c r="W30" s="288">
        <v>26830</v>
      </c>
      <c r="X30" s="288">
        <v>20198</v>
      </c>
      <c r="Y30" s="263">
        <f t="shared" ref="Y30:AF30" si="1">Y19+Y23</f>
        <v>15307</v>
      </c>
      <c r="Z30" s="263">
        <f t="shared" si="1"/>
        <v>17536</v>
      </c>
      <c r="AA30" s="263">
        <f t="shared" si="1"/>
        <v>17422</v>
      </c>
      <c r="AB30" s="263">
        <f t="shared" si="1"/>
        <v>12871</v>
      </c>
      <c r="AC30" s="263">
        <f t="shared" si="1"/>
        <v>14096</v>
      </c>
      <c r="AD30" s="263">
        <f t="shared" si="1"/>
        <v>14874</v>
      </c>
      <c r="AE30" s="263">
        <f t="shared" si="1"/>
        <v>14103</v>
      </c>
      <c r="AF30" s="263">
        <f t="shared" si="1"/>
        <v>12834</v>
      </c>
      <c r="AG30" s="263">
        <v>18407</v>
      </c>
      <c r="AH30" s="263">
        <v>11846</v>
      </c>
      <c r="AI30" s="263">
        <v>14067</v>
      </c>
      <c r="AJ30" s="263">
        <v>14845</v>
      </c>
      <c r="AK30" s="263">
        <v>22519</v>
      </c>
      <c r="AL30" s="264" t="s">
        <v>350</v>
      </c>
      <c r="AM30" s="22"/>
    </row>
    <row r="31" spans="1:39" ht="19.5" customHeight="1" thickBot="1" x14ac:dyDescent="0.3">
      <c r="A31" s="22"/>
      <c r="B31" s="271" t="s">
        <v>349</v>
      </c>
      <c r="C31" s="303">
        <v>122045.4</v>
      </c>
      <c r="D31" s="303">
        <v>104391.4</v>
      </c>
      <c r="E31" s="303">
        <v>84487</v>
      </c>
      <c r="F31" s="303">
        <v>71450.2</v>
      </c>
      <c r="G31" s="303">
        <v>69781.8</v>
      </c>
      <c r="H31" s="303">
        <v>67531.400000000009</v>
      </c>
      <c r="I31" s="303">
        <v>67822.400000000009</v>
      </c>
      <c r="J31" s="303">
        <v>66639</v>
      </c>
      <c r="K31" s="303">
        <v>62759</v>
      </c>
      <c r="L31" s="303">
        <v>60974.2</v>
      </c>
      <c r="M31" s="303">
        <v>59189.4</v>
      </c>
      <c r="N31" s="303">
        <v>55678</v>
      </c>
      <c r="O31" s="303">
        <v>54320</v>
      </c>
      <c r="P31" s="303">
        <v>55833.2</v>
      </c>
      <c r="Q31" s="303">
        <v>56201.8</v>
      </c>
      <c r="R31" s="288">
        <v>54552</v>
      </c>
      <c r="S31" s="288">
        <v>56155</v>
      </c>
      <c r="T31" s="288">
        <v>53888</v>
      </c>
      <c r="U31" s="288">
        <v>50945</v>
      </c>
      <c r="V31" s="288">
        <v>47660</v>
      </c>
      <c r="W31" s="288">
        <v>42824</v>
      </c>
      <c r="X31" s="288">
        <v>33474</v>
      </c>
      <c r="Y31" s="263">
        <f t="shared" ref="Y31:AF31" si="2">Y20+Y27</f>
        <v>30548</v>
      </c>
      <c r="Z31" s="263">
        <f t="shared" si="2"/>
        <v>26536</v>
      </c>
      <c r="AA31" s="263">
        <f t="shared" si="2"/>
        <v>27830</v>
      </c>
      <c r="AB31" s="263">
        <f t="shared" si="2"/>
        <v>24762</v>
      </c>
      <c r="AC31" s="263">
        <f t="shared" si="2"/>
        <v>22088</v>
      </c>
      <c r="AD31" s="263">
        <f t="shared" si="2"/>
        <v>17303</v>
      </c>
      <c r="AE31" s="263">
        <f t="shared" si="2"/>
        <v>15523</v>
      </c>
      <c r="AF31" s="263">
        <f t="shared" si="2"/>
        <v>17790</v>
      </c>
      <c r="AG31" s="263">
        <v>29596</v>
      </c>
      <c r="AH31" s="263">
        <v>25994</v>
      </c>
      <c r="AI31" s="263">
        <v>37931</v>
      </c>
      <c r="AJ31" s="263">
        <v>39516</v>
      </c>
      <c r="AK31" s="263">
        <v>42474</v>
      </c>
      <c r="AL31" s="264" t="s">
        <v>348</v>
      </c>
      <c r="AM31" s="22"/>
    </row>
    <row r="32" spans="1:39" ht="19.5" customHeight="1" thickBot="1" x14ac:dyDescent="0.3">
      <c r="A32" s="22"/>
      <c r="B32" s="270" t="s">
        <v>347</v>
      </c>
      <c r="C32" s="303">
        <f t="shared" ref="C32:Q32" si="3">C33+C34</f>
        <v>75492</v>
      </c>
      <c r="D32" s="303">
        <f t="shared" si="3"/>
        <v>64572</v>
      </c>
      <c r="E32" s="303">
        <f t="shared" si="3"/>
        <v>52260</v>
      </c>
      <c r="F32" s="303">
        <f t="shared" si="3"/>
        <v>44196</v>
      </c>
      <c r="G32" s="303">
        <f t="shared" si="3"/>
        <v>43164</v>
      </c>
      <c r="H32" s="303">
        <f t="shared" si="3"/>
        <v>41772</v>
      </c>
      <c r="I32" s="303">
        <f t="shared" si="3"/>
        <v>41952</v>
      </c>
      <c r="J32" s="303">
        <f t="shared" si="3"/>
        <v>41220</v>
      </c>
      <c r="K32" s="303">
        <f t="shared" si="3"/>
        <v>38820</v>
      </c>
      <c r="L32" s="303">
        <f t="shared" si="3"/>
        <v>37716</v>
      </c>
      <c r="M32" s="303">
        <f t="shared" si="3"/>
        <v>36612</v>
      </c>
      <c r="N32" s="303">
        <f t="shared" si="3"/>
        <v>34440</v>
      </c>
      <c r="O32" s="303">
        <f t="shared" si="3"/>
        <v>33600</v>
      </c>
      <c r="P32" s="303">
        <f t="shared" si="3"/>
        <v>34536</v>
      </c>
      <c r="Q32" s="303">
        <f t="shared" si="3"/>
        <v>34764</v>
      </c>
      <c r="R32" s="288">
        <v>33793</v>
      </c>
      <c r="S32" s="288">
        <v>44808</v>
      </c>
      <c r="T32" s="288">
        <v>40592</v>
      </c>
      <c r="U32" s="288">
        <v>32156</v>
      </c>
      <c r="V32" s="288">
        <v>30083</v>
      </c>
      <c r="W32" s="288">
        <v>29922</v>
      </c>
      <c r="X32" s="288">
        <v>25434</v>
      </c>
      <c r="Y32" s="263">
        <v>21203</v>
      </c>
      <c r="Z32" s="263">
        <v>20240</v>
      </c>
      <c r="AA32" s="263">
        <v>18226</v>
      </c>
      <c r="AB32" s="263">
        <v>20086</v>
      </c>
      <c r="AC32" s="263">
        <v>18384</v>
      </c>
      <c r="AD32" s="263">
        <v>19302</v>
      </c>
      <c r="AE32" s="263">
        <v>18819</v>
      </c>
      <c r="AF32" s="263">
        <v>19075</v>
      </c>
      <c r="AG32" s="263">
        <v>19021</v>
      </c>
      <c r="AH32" s="263">
        <v>19504</v>
      </c>
      <c r="AI32" s="263">
        <v>18328</v>
      </c>
      <c r="AJ32" s="263">
        <v>17818</v>
      </c>
      <c r="AK32" s="263">
        <v>16948</v>
      </c>
      <c r="AL32" s="265" t="s">
        <v>347</v>
      </c>
      <c r="AM32" s="22"/>
    </row>
    <row r="33" spans="1:39" ht="17.25" customHeight="1" thickBot="1" x14ac:dyDescent="0.3">
      <c r="A33" s="22"/>
      <c r="B33" s="271" t="s">
        <v>279</v>
      </c>
      <c r="C33" s="303">
        <v>55989.9</v>
      </c>
      <c r="D33" s="303">
        <v>47890.9</v>
      </c>
      <c r="E33" s="303">
        <v>38759.5</v>
      </c>
      <c r="F33" s="303">
        <v>32778.699999999997</v>
      </c>
      <c r="G33" s="303">
        <v>32013.3</v>
      </c>
      <c r="H33" s="303">
        <v>30980.9</v>
      </c>
      <c r="I33" s="303">
        <v>31114.400000000001</v>
      </c>
      <c r="J33" s="303">
        <v>30571.5</v>
      </c>
      <c r="K33" s="303">
        <v>28791.5</v>
      </c>
      <c r="L33" s="303">
        <v>27972.7</v>
      </c>
      <c r="M33" s="303">
        <v>27153.9</v>
      </c>
      <c r="N33" s="303">
        <v>25543</v>
      </c>
      <c r="O33" s="303">
        <v>24920</v>
      </c>
      <c r="P33" s="303">
        <v>25614.2</v>
      </c>
      <c r="Q33" s="303">
        <v>25783.3</v>
      </c>
      <c r="R33" s="288">
        <v>25132</v>
      </c>
      <c r="S33" s="288">
        <v>32686</v>
      </c>
      <c r="T33" s="288">
        <v>29312</v>
      </c>
      <c r="U33" s="288">
        <v>23272</v>
      </c>
      <c r="V33" s="288">
        <v>22206</v>
      </c>
      <c r="W33" s="288">
        <v>22371</v>
      </c>
      <c r="X33" s="288">
        <v>19524</v>
      </c>
      <c r="Y33" s="263">
        <v>15975</v>
      </c>
      <c r="Z33" s="263">
        <v>15791</v>
      </c>
      <c r="AA33" s="263">
        <v>14043</v>
      </c>
      <c r="AB33" s="263">
        <v>14983</v>
      </c>
      <c r="AC33" s="263">
        <v>14613</v>
      </c>
      <c r="AD33" s="263">
        <v>14495</v>
      </c>
      <c r="AE33" s="263">
        <v>15027</v>
      </c>
      <c r="AF33" s="263">
        <v>14772</v>
      </c>
      <c r="AG33" s="263">
        <v>14009</v>
      </c>
      <c r="AH33" s="263">
        <v>14860</v>
      </c>
      <c r="AI33" s="263">
        <v>14060</v>
      </c>
      <c r="AJ33" s="263">
        <v>13168</v>
      </c>
      <c r="AK33" s="263">
        <v>12003</v>
      </c>
      <c r="AL33" s="264" t="s">
        <v>279</v>
      </c>
    </row>
    <row r="34" spans="1:39" ht="18.75" customHeight="1" thickBot="1" x14ac:dyDescent="0.3">
      <c r="A34" s="22"/>
      <c r="B34" s="271" t="s">
        <v>346</v>
      </c>
      <c r="C34" s="303">
        <v>19502.099999999999</v>
      </c>
      <c r="D34" s="303">
        <v>16681.099999999999</v>
      </c>
      <c r="E34" s="303">
        <v>13500.5</v>
      </c>
      <c r="F34" s="303">
        <v>11417.3</v>
      </c>
      <c r="G34" s="303">
        <v>11150.699999999999</v>
      </c>
      <c r="H34" s="303">
        <v>10791.1</v>
      </c>
      <c r="I34" s="303">
        <v>10837.6</v>
      </c>
      <c r="J34" s="303">
        <v>10648.5</v>
      </c>
      <c r="K34" s="303">
        <v>10028.5</v>
      </c>
      <c r="L34" s="303">
        <v>9743.2999999999993</v>
      </c>
      <c r="M34" s="303">
        <v>9458.1</v>
      </c>
      <c r="N34" s="303">
        <v>8897</v>
      </c>
      <c r="O34" s="303">
        <v>8680</v>
      </c>
      <c r="P34" s="303">
        <v>8921.7999999999993</v>
      </c>
      <c r="Q34" s="303">
        <v>8980.6999999999989</v>
      </c>
      <c r="R34" s="288">
        <v>8661</v>
      </c>
      <c r="S34" s="288">
        <v>12122</v>
      </c>
      <c r="T34" s="288">
        <v>11280</v>
      </c>
      <c r="U34" s="288">
        <v>8884</v>
      </c>
      <c r="V34" s="288">
        <v>7877</v>
      </c>
      <c r="W34" s="288">
        <v>7551</v>
      </c>
      <c r="X34" s="288">
        <v>5910</v>
      </c>
      <c r="Y34" s="263">
        <v>5228</v>
      </c>
      <c r="Z34" s="263">
        <v>4449</v>
      </c>
      <c r="AA34" s="263">
        <v>4183</v>
      </c>
      <c r="AB34" s="263">
        <v>5103</v>
      </c>
      <c r="AC34" s="263">
        <v>3771</v>
      </c>
      <c r="AD34" s="263">
        <v>4807</v>
      </c>
      <c r="AE34" s="263">
        <v>3792</v>
      </c>
      <c r="AF34" s="263">
        <v>4303</v>
      </c>
      <c r="AG34" s="263">
        <v>5012</v>
      </c>
      <c r="AH34" s="263">
        <v>4644</v>
      </c>
      <c r="AI34" s="263">
        <v>4268</v>
      </c>
      <c r="AJ34" s="263">
        <v>4650</v>
      </c>
      <c r="AK34" s="263">
        <v>4945</v>
      </c>
      <c r="AL34" s="264" t="s">
        <v>346</v>
      </c>
    </row>
    <row r="35" spans="1:39" ht="17.25" customHeight="1" thickBot="1" x14ac:dyDescent="0.3">
      <c r="A35" s="22"/>
      <c r="B35" s="270" t="s">
        <v>345</v>
      </c>
      <c r="C35" s="303">
        <f t="shared" ref="C35:Q35" si="4">C7+C8+C14+C18+C24+C26+C29+C30+C31+C32</f>
        <v>6291000.0000000009</v>
      </c>
      <c r="D35" s="303">
        <f t="shared" si="4"/>
        <v>5381000.0000000009</v>
      </c>
      <c r="E35" s="303">
        <f t="shared" si="4"/>
        <v>4355000</v>
      </c>
      <c r="F35" s="303">
        <f t="shared" si="4"/>
        <v>3683000</v>
      </c>
      <c r="G35" s="303">
        <f t="shared" si="4"/>
        <v>3596999.9999999995</v>
      </c>
      <c r="H35" s="303">
        <f t="shared" si="4"/>
        <v>3480999.9999999995</v>
      </c>
      <c r="I35" s="303">
        <f t="shared" si="4"/>
        <v>3495999.9999999995</v>
      </c>
      <c r="J35" s="303">
        <f t="shared" si="4"/>
        <v>3435000</v>
      </c>
      <c r="K35" s="303">
        <f t="shared" si="4"/>
        <v>3235000</v>
      </c>
      <c r="L35" s="303">
        <f t="shared" si="4"/>
        <v>3143000.0000000005</v>
      </c>
      <c r="M35" s="303">
        <f t="shared" si="4"/>
        <v>3051000</v>
      </c>
      <c r="N35" s="303">
        <f t="shared" si="4"/>
        <v>2870000</v>
      </c>
      <c r="O35" s="303">
        <f t="shared" si="4"/>
        <v>2800000</v>
      </c>
      <c r="P35" s="303">
        <f t="shared" si="4"/>
        <v>2878000.0000000005</v>
      </c>
      <c r="Q35" s="303">
        <f t="shared" si="4"/>
        <v>2896999.9999999995</v>
      </c>
      <c r="R35" s="288">
        <v>2808061</v>
      </c>
      <c r="S35" s="288">
        <v>2861671</v>
      </c>
      <c r="T35" s="288">
        <v>2933596</v>
      </c>
      <c r="U35" s="288">
        <v>2818983</v>
      </c>
      <c r="V35" s="288">
        <v>2683578</v>
      </c>
      <c r="W35" s="288">
        <v>2512296</v>
      </c>
      <c r="X35" s="288">
        <v>2001105</v>
      </c>
      <c r="Y35" s="263">
        <v>1988939</v>
      </c>
      <c r="Z35" s="263">
        <v>2009135</v>
      </c>
      <c r="AA35" s="263">
        <v>2022408</v>
      </c>
      <c r="AB35" s="263">
        <v>2068888</v>
      </c>
      <c r="AC35" s="263">
        <v>2092414</v>
      </c>
      <c r="AD35" s="263">
        <v>2081233</v>
      </c>
      <c r="AE35" s="263">
        <v>2011128</v>
      </c>
      <c r="AF35" s="263">
        <v>1977232</v>
      </c>
      <c r="AG35" s="263">
        <v>1923283</v>
      </c>
      <c r="AH35" s="263">
        <v>1875169</v>
      </c>
      <c r="AI35" s="263">
        <v>1826845</v>
      </c>
      <c r="AJ35" s="263">
        <v>1833718</v>
      </c>
      <c r="AK35" s="263">
        <v>1814720</v>
      </c>
      <c r="AL35" s="265" t="s">
        <v>345</v>
      </c>
    </row>
    <row r="36" spans="1:39" ht="17.25" customHeight="1" thickBot="1" x14ac:dyDescent="0.3">
      <c r="A36" s="22"/>
      <c r="B36" s="270" t="s">
        <v>344</v>
      </c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3"/>
      <c r="W36" s="303"/>
      <c r="X36" s="303"/>
      <c r="Y36" s="266"/>
      <c r="Z36" s="266"/>
      <c r="AA36" s="266"/>
      <c r="AB36" s="266"/>
      <c r="AC36" s="266"/>
      <c r="AD36" s="266"/>
      <c r="AE36" s="266"/>
      <c r="AF36" s="266"/>
      <c r="AG36" s="266"/>
      <c r="AH36" s="266"/>
      <c r="AI36" s="266"/>
      <c r="AJ36" s="266"/>
      <c r="AK36" s="266"/>
      <c r="AL36" s="265" t="s">
        <v>344</v>
      </c>
      <c r="AM36" t="s">
        <v>343</v>
      </c>
    </row>
    <row r="37" spans="1:39" ht="18.75" customHeight="1" thickBot="1" x14ac:dyDescent="0.3">
      <c r="A37" s="22"/>
      <c r="B37" s="269" t="s">
        <v>342</v>
      </c>
      <c r="C37" s="303">
        <v>1594005.6</v>
      </c>
      <c r="D37" s="303">
        <v>1654484.4</v>
      </c>
      <c r="E37" s="303">
        <v>1524395.1</v>
      </c>
      <c r="F37" s="303">
        <v>1356282</v>
      </c>
      <c r="G37" s="303">
        <v>1285024.8</v>
      </c>
      <c r="H37" s="303">
        <v>1075145.3999999999</v>
      </c>
      <c r="I37" s="303">
        <v>1103289</v>
      </c>
      <c r="J37" s="303">
        <v>1145354.7</v>
      </c>
      <c r="K37" s="303">
        <v>986672.7</v>
      </c>
      <c r="L37" s="303">
        <v>999846.3</v>
      </c>
      <c r="M37" s="303">
        <v>814817.1</v>
      </c>
      <c r="N37" s="303">
        <v>669757.80000000005</v>
      </c>
      <c r="O37" s="303">
        <v>615716.1</v>
      </c>
      <c r="P37" s="303">
        <v>702991.2</v>
      </c>
      <c r="Q37" s="303">
        <v>720057</v>
      </c>
      <c r="R37" s="288">
        <v>908475</v>
      </c>
      <c r="S37" s="288">
        <v>844937</v>
      </c>
      <c r="T37" s="288">
        <v>916811</v>
      </c>
      <c r="U37" s="288">
        <v>903040</v>
      </c>
      <c r="V37" s="288">
        <v>816222</v>
      </c>
      <c r="W37" s="288">
        <v>767201</v>
      </c>
      <c r="X37" s="288">
        <v>704323</v>
      </c>
      <c r="Y37" s="263">
        <v>774216</v>
      </c>
      <c r="Z37" s="263">
        <v>798975</v>
      </c>
      <c r="AA37" s="263">
        <v>811318</v>
      </c>
      <c r="AB37" s="263">
        <v>805274</v>
      </c>
      <c r="AC37" s="263">
        <v>796477</v>
      </c>
      <c r="AD37" s="263">
        <v>785674</v>
      </c>
      <c r="AE37" s="263">
        <v>836747</v>
      </c>
      <c r="AF37" s="263">
        <v>698141</v>
      </c>
      <c r="AG37" s="263">
        <v>735863</v>
      </c>
      <c r="AH37" s="263">
        <v>710367</v>
      </c>
      <c r="AI37" s="263">
        <v>612170</v>
      </c>
      <c r="AJ37" s="263">
        <v>522068</v>
      </c>
      <c r="AK37" s="263">
        <v>609476</v>
      </c>
      <c r="AL37" s="264" t="s">
        <v>342</v>
      </c>
    </row>
    <row r="38" spans="1:39" ht="17.25" customHeight="1" thickBot="1" x14ac:dyDescent="0.3">
      <c r="A38" s="22"/>
      <c r="B38" s="271" t="s">
        <v>341</v>
      </c>
      <c r="C38" s="303">
        <v>2498020.7999999998</v>
      </c>
      <c r="D38" s="303">
        <v>2592799.2000000002</v>
      </c>
      <c r="E38" s="303">
        <v>2388931.7999999998</v>
      </c>
      <c r="F38" s="303">
        <v>2125476</v>
      </c>
      <c r="G38" s="303">
        <v>2013806.4000000001</v>
      </c>
      <c r="H38" s="303">
        <v>1684897.2</v>
      </c>
      <c r="I38" s="303">
        <v>1729002</v>
      </c>
      <c r="J38" s="303">
        <v>1794924.6</v>
      </c>
      <c r="K38" s="303">
        <v>1546248.6</v>
      </c>
      <c r="L38" s="303">
        <v>1566893.4</v>
      </c>
      <c r="M38" s="303">
        <v>1276927.8</v>
      </c>
      <c r="N38" s="303">
        <v>1049600.3999999999</v>
      </c>
      <c r="O38" s="303">
        <v>964909.8</v>
      </c>
      <c r="P38" s="303">
        <v>1101681.6000000001</v>
      </c>
      <c r="Q38" s="303">
        <v>1128426</v>
      </c>
      <c r="R38" s="288">
        <v>1424162</v>
      </c>
      <c r="S38" s="288">
        <v>1324861</v>
      </c>
      <c r="T38" s="288">
        <v>1403500</v>
      </c>
      <c r="U38" s="288">
        <v>1394902</v>
      </c>
      <c r="V38" s="288">
        <v>1299843</v>
      </c>
      <c r="W38" s="288">
        <v>1227740</v>
      </c>
      <c r="X38" s="288">
        <v>1058643</v>
      </c>
      <c r="Y38" s="263">
        <v>1094317</v>
      </c>
      <c r="Z38" s="263">
        <v>1104787</v>
      </c>
      <c r="AA38" s="263">
        <v>1093236</v>
      </c>
      <c r="AB38" s="263">
        <v>1098831</v>
      </c>
      <c r="AC38" s="263">
        <v>1140510</v>
      </c>
      <c r="AD38" s="263">
        <v>1016778</v>
      </c>
      <c r="AE38" s="263">
        <v>878123</v>
      </c>
      <c r="AF38" s="263">
        <v>826369</v>
      </c>
      <c r="AG38" s="263">
        <v>727210</v>
      </c>
      <c r="AH38" s="263">
        <v>743705</v>
      </c>
      <c r="AI38" s="263">
        <v>714647</v>
      </c>
      <c r="AJ38" s="263">
        <v>703751</v>
      </c>
      <c r="AK38" s="263">
        <v>564953</v>
      </c>
      <c r="AL38" s="264" t="s">
        <v>341</v>
      </c>
    </row>
    <row r="39" spans="1:39" ht="17.25" customHeight="1" thickBot="1" x14ac:dyDescent="0.3">
      <c r="A39" s="22"/>
      <c r="B39" s="271" t="s">
        <v>340</v>
      </c>
      <c r="C39" s="303">
        <v>6535742.4000000004</v>
      </c>
      <c r="D39" s="303">
        <v>6783717.6000000006</v>
      </c>
      <c r="E39" s="303">
        <v>6250325.4000000004</v>
      </c>
      <c r="F39" s="303">
        <v>5561028</v>
      </c>
      <c r="G39" s="303">
        <v>5268859.2</v>
      </c>
      <c r="H39" s="303">
        <v>4408311.5999999996</v>
      </c>
      <c r="I39" s="303">
        <v>4523706</v>
      </c>
      <c r="J39" s="303">
        <v>4696183.8</v>
      </c>
      <c r="K39" s="303">
        <v>4045555.8000000003</v>
      </c>
      <c r="L39" s="303">
        <v>4099570.2</v>
      </c>
      <c r="M39" s="303">
        <v>3340913.4</v>
      </c>
      <c r="N39" s="303">
        <v>2746141.2</v>
      </c>
      <c r="O39" s="303">
        <v>2524559.4</v>
      </c>
      <c r="P39" s="303">
        <v>2882404.8000000003</v>
      </c>
      <c r="Q39" s="303">
        <v>2952378</v>
      </c>
      <c r="R39" s="288">
        <v>3724879</v>
      </c>
      <c r="S39" s="288">
        <v>3942575</v>
      </c>
      <c r="T39" s="288">
        <v>3956841</v>
      </c>
      <c r="U39" s="288">
        <v>3810454</v>
      </c>
      <c r="V39" s="288">
        <v>3668252</v>
      </c>
      <c r="W39" s="288">
        <v>3425881</v>
      </c>
      <c r="X39" s="288">
        <v>3301584</v>
      </c>
      <c r="Y39" s="263">
        <v>3108208</v>
      </c>
      <c r="Z39" s="263">
        <v>2924603</v>
      </c>
      <c r="AA39" s="263">
        <v>2884665</v>
      </c>
      <c r="AB39" s="263">
        <v>2753043</v>
      </c>
      <c r="AC39" s="263">
        <v>2609758</v>
      </c>
      <c r="AD39" s="263">
        <v>2537986</v>
      </c>
      <c r="AE39" s="263">
        <v>2334712</v>
      </c>
      <c r="AF39" s="263">
        <v>2084166</v>
      </c>
      <c r="AG39" s="263">
        <v>2055552</v>
      </c>
      <c r="AH39" s="263">
        <v>2006842</v>
      </c>
      <c r="AI39" s="263">
        <v>1988181</v>
      </c>
      <c r="AJ39" s="263">
        <v>1813709</v>
      </c>
      <c r="AK39" s="263">
        <v>1702742</v>
      </c>
      <c r="AL39" s="264" t="s">
        <v>340</v>
      </c>
    </row>
    <row r="40" spans="1:39" ht="15.75" customHeight="1" thickBot="1" x14ac:dyDescent="0.3">
      <c r="A40" s="22"/>
      <c r="B40" s="271" t="s">
        <v>339</v>
      </c>
      <c r="C40" s="303" t="s">
        <v>400</v>
      </c>
      <c r="D40" s="303" t="s">
        <v>400</v>
      </c>
      <c r="E40" s="303" t="s">
        <v>400</v>
      </c>
      <c r="F40" s="303" t="s">
        <v>400</v>
      </c>
      <c r="G40" s="303" t="s">
        <v>400</v>
      </c>
      <c r="H40" s="303" t="s">
        <v>400</v>
      </c>
      <c r="I40" s="303" t="s">
        <v>400</v>
      </c>
      <c r="J40" s="303" t="s">
        <v>400</v>
      </c>
      <c r="K40" s="303" t="s">
        <v>400</v>
      </c>
      <c r="L40" s="303" t="s">
        <v>400</v>
      </c>
      <c r="M40" s="303" t="s">
        <v>400</v>
      </c>
      <c r="N40" s="303" t="s">
        <v>400</v>
      </c>
      <c r="O40" s="303" t="s">
        <v>400</v>
      </c>
      <c r="P40" s="303" t="s">
        <v>400</v>
      </c>
      <c r="Q40" s="303" t="s">
        <v>400</v>
      </c>
      <c r="R40" s="288">
        <v>905427</v>
      </c>
      <c r="S40" s="288">
        <v>904850</v>
      </c>
      <c r="T40" s="288">
        <v>889996</v>
      </c>
      <c r="U40" s="288">
        <v>917696</v>
      </c>
      <c r="V40" s="288">
        <v>878073</v>
      </c>
      <c r="W40" s="288">
        <v>868137</v>
      </c>
      <c r="X40" s="288">
        <v>832922</v>
      </c>
      <c r="Y40" s="263">
        <v>901782</v>
      </c>
      <c r="Z40" s="263">
        <v>895564</v>
      </c>
      <c r="AA40" s="263">
        <v>890596</v>
      </c>
      <c r="AB40" s="263">
        <v>884343</v>
      </c>
      <c r="AC40" s="263">
        <v>837414</v>
      </c>
      <c r="AD40" s="263">
        <v>837060</v>
      </c>
      <c r="AE40" s="263">
        <v>748563</v>
      </c>
      <c r="AF40" s="263">
        <v>667611</v>
      </c>
      <c r="AG40" s="263">
        <v>609198</v>
      </c>
      <c r="AH40" s="263">
        <v>599197</v>
      </c>
      <c r="AI40" s="263">
        <v>553915</v>
      </c>
      <c r="AJ40" s="263">
        <v>509366</v>
      </c>
      <c r="AK40" s="263">
        <v>457151</v>
      </c>
      <c r="AL40" s="268" t="s">
        <v>339</v>
      </c>
    </row>
    <row r="41" spans="1:39" ht="15.75" customHeight="1" thickBot="1" x14ac:dyDescent="0.3">
      <c r="A41" s="22"/>
      <c r="B41" s="271" t="s">
        <v>338</v>
      </c>
      <c r="C41" s="303" t="s">
        <v>400</v>
      </c>
      <c r="D41" s="303" t="s">
        <v>400</v>
      </c>
      <c r="E41" s="303" t="s">
        <v>400</v>
      </c>
      <c r="F41" s="303" t="s">
        <v>400</v>
      </c>
      <c r="G41" s="303" t="s">
        <v>400</v>
      </c>
      <c r="H41" s="303" t="s">
        <v>400</v>
      </c>
      <c r="I41" s="303" t="s">
        <v>400</v>
      </c>
      <c r="J41" s="303" t="s">
        <v>400</v>
      </c>
      <c r="K41" s="303" t="s">
        <v>400</v>
      </c>
      <c r="L41" s="303" t="s">
        <v>400</v>
      </c>
      <c r="M41" s="303" t="s">
        <v>400</v>
      </c>
      <c r="N41" s="303" t="s">
        <v>400</v>
      </c>
      <c r="O41" s="303" t="s">
        <v>400</v>
      </c>
      <c r="P41" s="303" t="s">
        <v>400</v>
      </c>
      <c r="Q41" s="303" t="s">
        <v>400</v>
      </c>
      <c r="R41" s="288">
        <v>1322816</v>
      </c>
      <c r="S41" s="288">
        <v>1374288</v>
      </c>
      <c r="T41" s="288">
        <v>1426108</v>
      </c>
      <c r="U41" s="288">
        <v>1398831</v>
      </c>
      <c r="V41" s="288">
        <v>1352408</v>
      </c>
      <c r="W41" s="288">
        <v>1217638</v>
      </c>
      <c r="X41" s="288">
        <v>1237972</v>
      </c>
      <c r="Y41" s="263">
        <v>1172654</v>
      </c>
      <c r="Z41" s="263">
        <v>1126443</v>
      </c>
      <c r="AA41" s="263">
        <v>1144423</v>
      </c>
      <c r="AB41" s="263">
        <v>1088489</v>
      </c>
      <c r="AC41" s="263">
        <v>986003</v>
      </c>
      <c r="AD41" s="263">
        <v>955084</v>
      </c>
      <c r="AE41" s="263">
        <v>836777</v>
      </c>
      <c r="AF41" s="263">
        <v>707411</v>
      </c>
      <c r="AG41" s="263">
        <v>682820</v>
      </c>
      <c r="AH41" s="263">
        <v>660551</v>
      </c>
      <c r="AI41" s="263">
        <v>663600</v>
      </c>
      <c r="AJ41" s="263">
        <v>623555</v>
      </c>
      <c r="AK41" s="263">
        <v>622219</v>
      </c>
      <c r="AL41" s="268" t="s">
        <v>338</v>
      </c>
    </row>
    <row r="42" spans="1:39" ht="16.5" customHeight="1" thickBot="1" x14ac:dyDescent="0.3">
      <c r="A42" s="22"/>
      <c r="B42" s="271" t="s">
        <v>337</v>
      </c>
      <c r="C42" s="303" t="s">
        <v>400</v>
      </c>
      <c r="D42" s="303" t="s">
        <v>400</v>
      </c>
      <c r="E42" s="303" t="s">
        <v>400</v>
      </c>
      <c r="F42" s="303" t="s">
        <v>400</v>
      </c>
      <c r="G42" s="303" t="s">
        <v>400</v>
      </c>
      <c r="H42" s="303" t="s">
        <v>400</v>
      </c>
      <c r="I42" s="303" t="s">
        <v>400</v>
      </c>
      <c r="J42" s="303" t="s">
        <v>400</v>
      </c>
      <c r="K42" s="303" t="s">
        <v>400</v>
      </c>
      <c r="L42" s="303" t="s">
        <v>400</v>
      </c>
      <c r="M42" s="303" t="s">
        <v>400</v>
      </c>
      <c r="N42" s="303" t="s">
        <v>400</v>
      </c>
      <c r="O42" s="303" t="s">
        <v>400</v>
      </c>
      <c r="P42" s="303" t="s">
        <v>400</v>
      </c>
      <c r="Q42" s="303" t="s">
        <v>400</v>
      </c>
      <c r="R42" s="288">
        <v>1496636</v>
      </c>
      <c r="S42" s="288">
        <v>1663437</v>
      </c>
      <c r="T42" s="288">
        <v>1640737</v>
      </c>
      <c r="U42" s="288">
        <v>1493927</v>
      </c>
      <c r="V42" s="288">
        <v>1437771</v>
      </c>
      <c r="W42" s="288">
        <v>1340106</v>
      </c>
      <c r="X42" s="288">
        <v>1230690</v>
      </c>
      <c r="Y42" s="263">
        <v>1033772</v>
      </c>
      <c r="Z42" s="263">
        <v>902596</v>
      </c>
      <c r="AA42" s="263">
        <v>849646</v>
      </c>
      <c r="AB42" s="263">
        <v>780211</v>
      </c>
      <c r="AC42" s="263">
        <v>786341</v>
      </c>
      <c r="AD42" s="263">
        <v>745842</v>
      </c>
      <c r="AE42" s="263">
        <v>749372</v>
      </c>
      <c r="AF42" s="263">
        <v>709144</v>
      </c>
      <c r="AG42" s="263">
        <v>763534</v>
      </c>
      <c r="AH42" s="263">
        <v>747094</v>
      </c>
      <c r="AI42" s="263">
        <v>770666</v>
      </c>
      <c r="AJ42" s="263">
        <v>680788</v>
      </c>
      <c r="AK42" s="263">
        <v>623372</v>
      </c>
      <c r="AL42" s="268" t="s">
        <v>337</v>
      </c>
    </row>
    <row r="43" spans="1:39" ht="18.75" customHeight="1" thickBot="1" x14ac:dyDescent="0.3">
      <c r="A43" s="22"/>
      <c r="B43" s="271" t="s">
        <v>336</v>
      </c>
      <c r="C43" s="303" t="s">
        <v>400</v>
      </c>
      <c r="D43" s="303" t="s">
        <v>400</v>
      </c>
      <c r="E43" s="303" t="s">
        <v>400</v>
      </c>
      <c r="F43" s="303" t="s">
        <v>400</v>
      </c>
      <c r="G43" s="303" t="s">
        <v>400</v>
      </c>
      <c r="H43" s="303" t="s">
        <v>400</v>
      </c>
      <c r="I43" s="303" t="s">
        <v>400</v>
      </c>
      <c r="J43" s="303" t="s">
        <v>400</v>
      </c>
      <c r="K43" s="303" t="s">
        <v>400</v>
      </c>
      <c r="L43" s="303" t="s">
        <v>400</v>
      </c>
      <c r="M43" s="303" t="s">
        <v>400</v>
      </c>
      <c r="N43" s="303" t="s">
        <v>400</v>
      </c>
      <c r="O43" s="303" t="s">
        <v>400</v>
      </c>
      <c r="P43" s="303" t="s">
        <v>400</v>
      </c>
      <c r="Q43" s="303" t="s">
        <v>400</v>
      </c>
      <c r="R43" s="288">
        <v>437150</v>
      </c>
      <c r="S43" s="288">
        <v>509929</v>
      </c>
      <c r="T43" s="288">
        <v>537453</v>
      </c>
      <c r="U43" s="288">
        <v>456511</v>
      </c>
      <c r="V43" s="288">
        <v>389297</v>
      </c>
      <c r="W43" s="288">
        <v>372593</v>
      </c>
      <c r="X43" s="288">
        <v>363722</v>
      </c>
      <c r="Y43" s="263">
        <v>387056</v>
      </c>
      <c r="Z43" s="263">
        <v>405948</v>
      </c>
      <c r="AA43" s="263">
        <v>390954</v>
      </c>
      <c r="AB43" s="263">
        <v>384640</v>
      </c>
      <c r="AC43" s="263">
        <v>380183</v>
      </c>
      <c r="AD43" s="263">
        <v>367281</v>
      </c>
      <c r="AE43" s="263">
        <v>356432</v>
      </c>
      <c r="AF43" s="263">
        <v>316607</v>
      </c>
      <c r="AG43" s="263">
        <v>315511</v>
      </c>
      <c r="AH43" s="263">
        <v>323593</v>
      </c>
      <c r="AI43" s="263">
        <v>304583</v>
      </c>
      <c r="AJ43" s="263">
        <v>289206</v>
      </c>
      <c r="AK43" s="263">
        <v>276882</v>
      </c>
      <c r="AL43" s="268" t="s">
        <v>336</v>
      </c>
    </row>
    <row r="44" spans="1:39" ht="17.25" customHeight="1" thickBot="1" x14ac:dyDescent="0.3">
      <c r="A44" s="22"/>
      <c r="B44" s="271" t="s">
        <v>335</v>
      </c>
      <c r="C44" s="303">
        <v>20231.2</v>
      </c>
      <c r="D44" s="303">
        <v>20998.799999999999</v>
      </c>
      <c r="E44" s="303">
        <v>19347.7</v>
      </c>
      <c r="F44" s="303">
        <v>17214</v>
      </c>
      <c r="G44" s="303">
        <v>16309.6</v>
      </c>
      <c r="H44" s="303">
        <v>13645.8</v>
      </c>
      <c r="I44" s="303">
        <v>14003</v>
      </c>
      <c r="J44" s="303">
        <v>14536.9</v>
      </c>
      <c r="K44" s="303">
        <v>12522.9</v>
      </c>
      <c r="L44" s="303">
        <v>12690.1</v>
      </c>
      <c r="M44" s="303">
        <v>10341.700000000001</v>
      </c>
      <c r="N44" s="303">
        <v>8500.6</v>
      </c>
      <c r="O44" s="303">
        <v>7814.7</v>
      </c>
      <c r="P44" s="303">
        <v>8922.4</v>
      </c>
      <c r="Q44" s="303">
        <v>9139</v>
      </c>
      <c r="R44" s="288">
        <v>11500</v>
      </c>
      <c r="S44" s="288">
        <v>15438</v>
      </c>
      <c r="T44" s="288">
        <v>16999</v>
      </c>
      <c r="U44" s="288">
        <v>14033</v>
      </c>
      <c r="V44" s="288">
        <v>12866</v>
      </c>
      <c r="W44" s="288">
        <v>13294</v>
      </c>
      <c r="X44" s="288">
        <v>8119</v>
      </c>
      <c r="Y44" s="263">
        <v>6467</v>
      </c>
      <c r="Z44" s="263">
        <v>7189</v>
      </c>
      <c r="AA44" s="263">
        <v>7285</v>
      </c>
      <c r="AB44" s="263">
        <v>6310</v>
      </c>
      <c r="AC44" s="263">
        <v>5560</v>
      </c>
      <c r="AD44" s="263">
        <v>6096</v>
      </c>
      <c r="AE44" s="263">
        <v>6564</v>
      </c>
      <c r="AF44" s="263">
        <v>7815</v>
      </c>
      <c r="AG44" s="263">
        <v>6380</v>
      </c>
      <c r="AH44" s="263">
        <v>7891</v>
      </c>
      <c r="AI44" s="263">
        <v>6042</v>
      </c>
      <c r="AJ44" s="263">
        <v>4647</v>
      </c>
      <c r="AK44" s="263">
        <v>4235</v>
      </c>
      <c r="AL44" s="264" t="s">
        <v>335</v>
      </c>
    </row>
    <row r="45" spans="1:39" ht="18.75" customHeight="1" thickBot="1" x14ac:dyDescent="0.3">
      <c r="A45" s="22"/>
      <c r="B45" s="271" t="s">
        <v>334</v>
      </c>
      <c r="C45" s="303">
        <v>1023000</v>
      </c>
      <c r="D45" s="303">
        <v>951000</v>
      </c>
      <c r="E45" s="303">
        <v>771000</v>
      </c>
      <c r="F45" s="303">
        <v>792000</v>
      </c>
      <c r="G45" s="303">
        <v>678000</v>
      </c>
      <c r="H45" s="303">
        <v>576000</v>
      </c>
      <c r="I45" s="303">
        <v>590000</v>
      </c>
      <c r="J45" s="303">
        <v>584000</v>
      </c>
      <c r="K45" s="303">
        <v>506000</v>
      </c>
      <c r="L45" s="303">
        <v>515000</v>
      </c>
      <c r="M45" s="303">
        <v>405000</v>
      </c>
      <c r="N45" s="303">
        <v>323000</v>
      </c>
      <c r="O45" s="303">
        <v>334000</v>
      </c>
      <c r="P45" s="303">
        <v>362000</v>
      </c>
      <c r="Q45" s="303">
        <v>335000</v>
      </c>
      <c r="R45" s="288">
        <v>425650</v>
      </c>
      <c r="S45" s="288">
        <v>494491</v>
      </c>
      <c r="T45" s="288">
        <v>520454</v>
      </c>
      <c r="U45" s="288">
        <v>442478</v>
      </c>
      <c r="V45" s="288">
        <v>376431</v>
      </c>
      <c r="W45" s="288">
        <v>359299</v>
      </c>
      <c r="X45" s="288">
        <v>355603</v>
      </c>
      <c r="Y45" s="263">
        <v>380589</v>
      </c>
      <c r="Z45" s="263">
        <v>398759</v>
      </c>
      <c r="AA45" s="263">
        <v>383669</v>
      </c>
      <c r="AB45" s="263">
        <v>378330</v>
      </c>
      <c r="AC45" s="263">
        <v>374623</v>
      </c>
      <c r="AD45" s="263">
        <v>361185</v>
      </c>
      <c r="AE45" s="263">
        <v>349868</v>
      </c>
      <c r="AF45" s="263">
        <v>308792</v>
      </c>
      <c r="AG45" s="263">
        <v>309131</v>
      </c>
      <c r="AH45" s="263">
        <v>315702</v>
      </c>
      <c r="AI45" s="263">
        <v>298541</v>
      </c>
      <c r="AJ45" s="263">
        <v>284559</v>
      </c>
      <c r="AK45" s="263">
        <v>272647</v>
      </c>
      <c r="AL45" s="264" t="s">
        <v>334</v>
      </c>
    </row>
    <row r="46" spans="1:39" ht="16.5" customHeight="1" thickBot="1" x14ac:dyDescent="0.3">
      <c r="A46" s="22"/>
      <c r="B46" s="269" t="s">
        <v>333</v>
      </c>
      <c r="C46" s="303" t="s">
        <v>400</v>
      </c>
      <c r="D46" s="303" t="s">
        <v>400</v>
      </c>
      <c r="E46" s="303" t="s">
        <v>400</v>
      </c>
      <c r="F46" s="303" t="s">
        <v>400</v>
      </c>
      <c r="G46" s="303" t="s">
        <v>400</v>
      </c>
      <c r="H46" s="303" t="s">
        <v>400</v>
      </c>
      <c r="I46" s="303" t="s">
        <v>400</v>
      </c>
      <c r="J46" s="303" t="s">
        <v>400</v>
      </c>
      <c r="K46" s="303" t="s">
        <v>400</v>
      </c>
      <c r="L46" s="303" t="s">
        <v>400</v>
      </c>
      <c r="M46" s="303" t="s">
        <v>400</v>
      </c>
      <c r="N46" s="303" t="s">
        <v>400</v>
      </c>
      <c r="O46" s="303" t="s">
        <v>400</v>
      </c>
      <c r="P46" s="303" t="s">
        <v>400</v>
      </c>
      <c r="Q46" s="303" t="s">
        <v>400</v>
      </c>
      <c r="R46" s="288">
        <v>273911</v>
      </c>
      <c r="S46" s="288">
        <v>305684</v>
      </c>
      <c r="T46" s="288">
        <v>316047</v>
      </c>
      <c r="U46" s="288">
        <v>263719</v>
      </c>
      <c r="V46" s="288">
        <v>215335</v>
      </c>
      <c r="W46" s="288">
        <v>218841</v>
      </c>
      <c r="X46" s="288">
        <v>222865</v>
      </c>
      <c r="Y46" s="263">
        <v>242487</v>
      </c>
      <c r="Z46" s="263">
        <v>252200</v>
      </c>
      <c r="AA46" s="263">
        <v>235144</v>
      </c>
      <c r="AB46" s="263">
        <v>233858</v>
      </c>
      <c r="AC46" s="263">
        <v>225230</v>
      </c>
      <c r="AD46" s="263">
        <v>223121</v>
      </c>
      <c r="AE46" s="263">
        <v>219447</v>
      </c>
      <c r="AF46" s="263">
        <v>187952</v>
      </c>
      <c r="AG46" s="263">
        <v>198686</v>
      </c>
      <c r="AH46" s="263">
        <v>197790</v>
      </c>
      <c r="AI46" s="263">
        <v>182952</v>
      </c>
      <c r="AJ46" s="263">
        <v>173729</v>
      </c>
      <c r="AK46" s="263">
        <v>169028</v>
      </c>
      <c r="AL46" s="268" t="s">
        <v>333</v>
      </c>
    </row>
    <row r="47" spans="1:39" ht="16.5" customHeight="1" thickBot="1" x14ac:dyDescent="0.3">
      <c r="A47" s="22"/>
      <c r="B47" s="271" t="s">
        <v>332</v>
      </c>
      <c r="C47" s="303" t="s">
        <v>400</v>
      </c>
      <c r="D47" s="303" t="s">
        <v>400</v>
      </c>
      <c r="E47" s="303" t="s">
        <v>400</v>
      </c>
      <c r="F47" s="303" t="s">
        <v>400</v>
      </c>
      <c r="G47" s="303" t="s">
        <v>400</v>
      </c>
      <c r="H47" s="303" t="s">
        <v>400</v>
      </c>
      <c r="I47" s="303" t="s">
        <v>400</v>
      </c>
      <c r="J47" s="303" t="s">
        <v>400</v>
      </c>
      <c r="K47" s="303" t="s">
        <v>400</v>
      </c>
      <c r="L47" s="303" t="s">
        <v>400</v>
      </c>
      <c r="M47" s="303" t="s">
        <v>400</v>
      </c>
      <c r="N47" s="303" t="s">
        <v>400</v>
      </c>
      <c r="O47" s="303" t="s">
        <v>400</v>
      </c>
      <c r="P47" s="303" t="s">
        <v>400</v>
      </c>
      <c r="Q47" s="303" t="s">
        <v>400</v>
      </c>
      <c r="R47" s="288">
        <v>49869</v>
      </c>
      <c r="S47" s="288">
        <v>60387</v>
      </c>
      <c r="T47" s="288">
        <v>74193</v>
      </c>
      <c r="U47" s="288">
        <v>90604</v>
      </c>
      <c r="V47" s="288">
        <v>57664</v>
      </c>
      <c r="W47" s="288">
        <v>54275</v>
      </c>
      <c r="X47" s="288">
        <v>42822</v>
      </c>
      <c r="Y47" s="263">
        <v>51992</v>
      </c>
      <c r="Z47" s="263">
        <v>62098</v>
      </c>
      <c r="AA47" s="263">
        <v>64342</v>
      </c>
      <c r="AB47" s="263">
        <v>63812</v>
      </c>
      <c r="AC47" s="263">
        <v>63455</v>
      </c>
      <c r="AD47" s="263">
        <v>50405</v>
      </c>
      <c r="AE47" s="263">
        <v>51881</v>
      </c>
      <c r="AF47" s="263">
        <v>46094</v>
      </c>
      <c r="AG47" s="263">
        <v>40523</v>
      </c>
      <c r="AH47" s="263">
        <v>40235</v>
      </c>
      <c r="AI47" s="263">
        <v>39240</v>
      </c>
      <c r="AJ47" s="263">
        <v>56559</v>
      </c>
      <c r="AK47" s="263">
        <v>38949</v>
      </c>
      <c r="AL47" s="268" t="s">
        <v>332</v>
      </c>
    </row>
    <row r="48" spans="1:39" ht="17.25" customHeight="1" thickBot="1" x14ac:dyDescent="0.3">
      <c r="A48" s="22"/>
      <c r="B48" s="271" t="s">
        <v>331</v>
      </c>
      <c r="C48" s="303" t="s">
        <v>400</v>
      </c>
      <c r="D48" s="303" t="s">
        <v>400</v>
      </c>
      <c r="E48" s="303" t="s">
        <v>400</v>
      </c>
      <c r="F48" s="303" t="s">
        <v>400</v>
      </c>
      <c r="G48" s="303" t="s">
        <v>400</v>
      </c>
      <c r="H48" s="303" t="s">
        <v>400</v>
      </c>
      <c r="I48" s="303" t="s">
        <v>400</v>
      </c>
      <c r="J48" s="303" t="s">
        <v>400</v>
      </c>
      <c r="K48" s="303" t="s">
        <v>400</v>
      </c>
      <c r="L48" s="303" t="s">
        <v>400</v>
      </c>
      <c r="M48" s="303" t="s">
        <v>400</v>
      </c>
      <c r="N48" s="303" t="s">
        <v>400</v>
      </c>
      <c r="O48" s="303" t="s">
        <v>400</v>
      </c>
      <c r="P48" s="303" t="s">
        <v>400</v>
      </c>
      <c r="Q48" s="303" t="s">
        <v>400</v>
      </c>
      <c r="R48" s="288">
        <v>151739</v>
      </c>
      <c r="S48" s="288">
        <v>188807</v>
      </c>
      <c r="T48" s="288">
        <v>204407</v>
      </c>
      <c r="U48" s="288">
        <v>178759</v>
      </c>
      <c r="V48" s="288">
        <v>161096</v>
      </c>
      <c r="W48" s="288">
        <v>140458</v>
      </c>
      <c r="X48" s="288">
        <v>132738</v>
      </c>
      <c r="Y48" s="263">
        <v>138102</v>
      </c>
      <c r="Z48" s="263">
        <v>146559</v>
      </c>
      <c r="AA48" s="263">
        <v>148525</v>
      </c>
      <c r="AB48" s="263">
        <v>144472</v>
      </c>
      <c r="AC48" s="263">
        <v>149393</v>
      </c>
      <c r="AD48" s="263">
        <v>138064</v>
      </c>
      <c r="AE48" s="263">
        <v>130421</v>
      </c>
      <c r="AF48" s="263">
        <v>120840</v>
      </c>
      <c r="AG48" s="263">
        <v>110445</v>
      </c>
      <c r="AH48" s="263">
        <v>117912</v>
      </c>
      <c r="AI48" s="263">
        <v>115589</v>
      </c>
      <c r="AJ48" s="263">
        <v>110830</v>
      </c>
      <c r="AK48" s="263">
        <v>103619</v>
      </c>
      <c r="AL48" s="268" t="s">
        <v>331</v>
      </c>
      <c r="AM48" s="174"/>
    </row>
    <row r="49" spans="1:39" ht="18.75" customHeight="1" thickBot="1" x14ac:dyDescent="0.3">
      <c r="A49" s="22"/>
      <c r="B49" s="271" t="s">
        <v>330</v>
      </c>
      <c r="C49" s="303" t="s">
        <v>400</v>
      </c>
      <c r="D49" s="303" t="s">
        <v>400</v>
      </c>
      <c r="E49" s="303" t="s">
        <v>400</v>
      </c>
      <c r="F49" s="303" t="s">
        <v>400</v>
      </c>
      <c r="G49" s="303" t="s">
        <v>400</v>
      </c>
      <c r="H49" s="303" t="s">
        <v>400</v>
      </c>
      <c r="I49" s="303" t="s">
        <v>400</v>
      </c>
      <c r="J49" s="303" t="s">
        <v>400</v>
      </c>
      <c r="K49" s="303" t="s">
        <v>400</v>
      </c>
      <c r="L49" s="303" t="s">
        <v>400</v>
      </c>
      <c r="M49" s="303" t="s">
        <v>400</v>
      </c>
      <c r="N49" s="303" t="s">
        <v>400</v>
      </c>
      <c r="O49" s="303" t="s">
        <v>400</v>
      </c>
      <c r="P49" s="303" t="s">
        <v>400</v>
      </c>
      <c r="Q49" s="303" t="s">
        <v>400</v>
      </c>
      <c r="R49" s="288">
        <v>52793</v>
      </c>
      <c r="S49" s="288">
        <v>75056</v>
      </c>
      <c r="T49" s="288">
        <v>95559</v>
      </c>
      <c r="U49" s="288">
        <v>97286</v>
      </c>
      <c r="V49" s="288">
        <v>83700</v>
      </c>
      <c r="W49" s="288">
        <v>69496</v>
      </c>
      <c r="X49" s="288">
        <v>53959</v>
      </c>
      <c r="Y49" s="263">
        <v>55160</v>
      </c>
      <c r="Z49" s="263">
        <v>58687</v>
      </c>
      <c r="AA49" s="263">
        <v>64902</v>
      </c>
      <c r="AB49" s="263">
        <v>62961</v>
      </c>
      <c r="AC49" s="263">
        <v>57742</v>
      </c>
      <c r="AD49" s="263">
        <v>54389</v>
      </c>
      <c r="AE49" s="263">
        <v>53449</v>
      </c>
      <c r="AF49" s="263">
        <v>45698</v>
      </c>
      <c r="AG49" s="263">
        <v>34827</v>
      </c>
      <c r="AH49" s="263">
        <v>37135</v>
      </c>
      <c r="AI49" s="263">
        <v>38450</v>
      </c>
      <c r="AJ49" s="263">
        <v>37810</v>
      </c>
      <c r="AK49" s="263">
        <v>43753</v>
      </c>
      <c r="AL49" s="268" t="s">
        <v>330</v>
      </c>
    </row>
    <row r="50" spans="1:39" ht="18" customHeight="1" thickBot="1" x14ac:dyDescent="0.3">
      <c r="A50" s="22"/>
      <c r="B50" s="270" t="s">
        <v>329</v>
      </c>
      <c r="C50" s="303">
        <f t="shared" ref="C50:Q50" si="5">C37+C38+C39+C44+C45</f>
        <v>11671000</v>
      </c>
      <c r="D50" s="303">
        <f t="shared" si="5"/>
        <v>12003000</v>
      </c>
      <c r="E50" s="303">
        <f t="shared" si="5"/>
        <v>10954000</v>
      </c>
      <c r="F50" s="303">
        <f t="shared" si="5"/>
        <v>9852000</v>
      </c>
      <c r="G50" s="303">
        <f t="shared" si="5"/>
        <v>9262000</v>
      </c>
      <c r="H50" s="303">
        <f t="shared" si="5"/>
        <v>7757999.9999999991</v>
      </c>
      <c r="I50" s="303">
        <f t="shared" si="5"/>
        <v>7960000</v>
      </c>
      <c r="J50" s="303">
        <f t="shared" si="5"/>
        <v>8235000</v>
      </c>
      <c r="K50" s="303">
        <f t="shared" si="5"/>
        <v>7097000</v>
      </c>
      <c r="L50" s="303">
        <f t="shared" si="5"/>
        <v>7194000</v>
      </c>
      <c r="M50" s="303">
        <f t="shared" si="5"/>
        <v>5848000</v>
      </c>
      <c r="N50" s="303">
        <f t="shared" si="5"/>
        <v>4797000</v>
      </c>
      <c r="O50" s="303">
        <f t="shared" si="5"/>
        <v>4447000</v>
      </c>
      <c r="P50" s="303">
        <f t="shared" si="5"/>
        <v>5058000.0000000009</v>
      </c>
      <c r="Q50" s="303">
        <f t="shared" si="5"/>
        <v>5145000</v>
      </c>
      <c r="R50" s="288">
        <v>6494666</v>
      </c>
      <c r="S50" s="288">
        <v>6622302</v>
      </c>
      <c r="T50" s="288">
        <v>6814605</v>
      </c>
      <c r="U50" s="288">
        <v>6564907</v>
      </c>
      <c r="V50" s="288">
        <v>6173614</v>
      </c>
      <c r="W50" s="288">
        <v>5793415</v>
      </c>
      <c r="X50" s="288">
        <v>5428272</v>
      </c>
      <c r="Y50" s="263">
        <v>5363797</v>
      </c>
      <c r="Z50" s="263">
        <v>5234313</v>
      </c>
      <c r="AA50" s="263">
        <v>5180173</v>
      </c>
      <c r="AB50" s="263">
        <v>5041788</v>
      </c>
      <c r="AC50" s="263">
        <v>4926928</v>
      </c>
      <c r="AD50" s="263">
        <v>4707719</v>
      </c>
      <c r="AE50" s="263">
        <v>4406014</v>
      </c>
      <c r="AF50" s="263">
        <v>3925283</v>
      </c>
      <c r="AG50" s="263">
        <v>3834136</v>
      </c>
      <c r="AH50" s="263">
        <v>3784507</v>
      </c>
      <c r="AI50" s="263">
        <v>3619581</v>
      </c>
      <c r="AJ50" s="263">
        <v>3328734</v>
      </c>
      <c r="AK50" s="263">
        <v>3154053</v>
      </c>
      <c r="AL50" s="265" t="s">
        <v>329</v>
      </c>
    </row>
    <row r="51" spans="1:39" ht="28.5" customHeight="1" thickBot="1" x14ac:dyDescent="0.3">
      <c r="A51" s="22"/>
      <c r="B51" s="270" t="s">
        <v>328</v>
      </c>
      <c r="C51" s="303"/>
      <c r="D51" s="303"/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3"/>
      <c r="V51" s="303"/>
      <c r="W51" s="303"/>
      <c r="X51" s="303"/>
      <c r="Y51" s="266"/>
      <c r="Z51" s="266"/>
      <c r="AA51" s="266"/>
      <c r="AB51" s="266"/>
      <c r="AC51" s="266"/>
      <c r="AD51" s="266"/>
      <c r="AE51" s="266"/>
      <c r="AF51" s="266"/>
      <c r="AG51" s="266"/>
      <c r="AH51" s="266"/>
      <c r="AI51" s="266"/>
      <c r="AJ51" s="266"/>
      <c r="AK51" s="266"/>
      <c r="AL51" s="265" t="s">
        <v>328</v>
      </c>
    </row>
    <row r="52" spans="1:39" ht="16.5" customHeight="1" thickBot="1" x14ac:dyDescent="0.3">
      <c r="A52" s="22"/>
      <c r="B52" s="270" t="s">
        <v>327</v>
      </c>
      <c r="C52" s="303">
        <f t="shared" ref="C52:Q52" si="6">C53+C56+C57</f>
        <v>15435000</v>
      </c>
      <c r="D52" s="303">
        <f t="shared" si="6"/>
        <v>14062000</v>
      </c>
      <c r="E52" s="303">
        <f t="shared" si="6"/>
        <v>13879000</v>
      </c>
      <c r="F52" s="303">
        <f t="shared" si="6"/>
        <v>12079000</v>
      </c>
      <c r="G52" s="303">
        <f t="shared" si="6"/>
        <v>11499000</v>
      </c>
      <c r="H52" s="303">
        <f t="shared" si="6"/>
        <v>10897000</v>
      </c>
      <c r="I52" s="303">
        <f t="shared" si="6"/>
        <v>10381000</v>
      </c>
      <c r="J52" s="303">
        <f t="shared" si="6"/>
        <v>9663000</v>
      </c>
      <c r="K52" s="303">
        <f t="shared" si="6"/>
        <v>8937000</v>
      </c>
      <c r="L52" s="303">
        <f t="shared" si="6"/>
        <v>8409000</v>
      </c>
      <c r="M52" s="303">
        <f t="shared" si="6"/>
        <v>8121000</v>
      </c>
      <c r="N52" s="303">
        <f t="shared" si="6"/>
        <v>7657000</v>
      </c>
      <c r="O52" s="303">
        <f t="shared" si="6"/>
        <v>7251000</v>
      </c>
      <c r="P52" s="303">
        <f t="shared" si="6"/>
        <v>7312000</v>
      </c>
      <c r="Q52" s="303">
        <f t="shared" si="6"/>
        <v>7447000</v>
      </c>
      <c r="R52" s="288">
        <v>7425327</v>
      </c>
      <c r="S52" s="288">
        <v>7610958</v>
      </c>
      <c r="T52" s="288">
        <v>7678207</v>
      </c>
      <c r="U52" s="288">
        <v>8469195</v>
      </c>
      <c r="V52" s="288">
        <v>8881582</v>
      </c>
      <c r="W52" s="288">
        <v>9141482</v>
      </c>
      <c r="X52" s="288">
        <v>8417437</v>
      </c>
      <c r="Y52" s="263">
        <v>8533434</v>
      </c>
      <c r="Z52" s="263">
        <v>8833830</v>
      </c>
      <c r="AA52" s="263">
        <v>9135678</v>
      </c>
      <c r="AB52" s="263">
        <v>9518225</v>
      </c>
      <c r="AC52" s="263">
        <v>9809512</v>
      </c>
      <c r="AD52" s="263">
        <v>9875483</v>
      </c>
      <c r="AE52" s="263">
        <v>9981859</v>
      </c>
      <c r="AF52" s="263">
        <v>10176400</v>
      </c>
      <c r="AG52" s="263">
        <v>10358699</v>
      </c>
      <c r="AH52" s="263">
        <v>10281473</v>
      </c>
      <c r="AI52" s="263">
        <v>10087439</v>
      </c>
      <c r="AJ52" s="263">
        <v>10247383</v>
      </c>
      <c r="AK52" s="263">
        <v>10299549</v>
      </c>
      <c r="AL52" s="265" t="s">
        <v>327</v>
      </c>
    </row>
    <row r="53" spans="1:39" ht="19.5" customHeight="1" thickBot="1" x14ac:dyDescent="0.3">
      <c r="A53" s="22"/>
      <c r="B53" s="269" t="s">
        <v>326</v>
      </c>
      <c r="C53" s="303">
        <f>9292000</f>
        <v>9292000</v>
      </c>
      <c r="D53" s="303">
        <v>9050000</v>
      </c>
      <c r="E53" s="303">
        <v>11496000</v>
      </c>
      <c r="F53" s="303">
        <v>8854000</v>
      </c>
      <c r="G53" s="303">
        <v>8371000</v>
      </c>
      <c r="H53" s="303">
        <v>8049000</v>
      </c>
      <c r="I53" s="303">
        <v>7688000</v>
      </c>
      <c r="J53" s="303">
        <v>7188000</v>
      </c>
      <c r="K53" s="303">
        <v>6714000</v>
      </c>
      <c r="L53" s="303">
        <v>6354000</v>
      </c>
      <c r="M53" s="303">
        <v>6166000</v>
      </c>
      <c r="N53" s="303">
        <v>5870000</v>
      </c>
      <c r="O53" s="303">
        <v>5823000</v>
      </c>
      <c r="P53" s="303">
        <v>5795000</v>
      </c>
      <c r="Q53" s="303">
        <v>5879000</v>
      </c>
      <c r="R53" s="288">
        <v>6192358</v>
      </c>
      <c r="S53" s="288">
        <v>6452817</v>
      </c>
      <c r="T53" s="288">
        <v>6526303</v>
      </c>
      <c r="U53" s="288">
        <v>7206980</v>
      </c>
      <c r="V53" s="288">
        <v>7597413</v>
      </c>
      <c r="W53" s="288">
        <v>7817798</v>
      </c>
      <c r="X53" s="288">
        <v>7337777</v>
      </c>
      <c r="Y53" s="263">
        <v>7441362</v>
      </c>
      <c r="Z53" s="263">
        <v>7695406</v>
      </c>
      <c r="AA53" s="263">
        <v>7875474</v>
      </c>
      <c r="AB53" s="263">
        <v>8161007</v>
      </c>
      <c r="AC53" s="263">
        <v>8329898</v>
      </c>
      <c r="AD53" s="263">
        <v>8387743</v>
      </c>
      <c r="AE53" s="263">
        <v>8453839</v>
      </c>
      <c r="AF53" s="263">
        <v>8594033</v>
      </c>
      <c r="AG53" s="263">
        <v>8864020</v>
      </c>
      <c r="AH53" s="263">
        <v>8812340</v>
      </c>
      <c r="AI53" s="263">
        <v>8765333</v>
      </c>
      <c r="AJ53" s="263">
        <v>8878548</v>
      </c>
      <c r="AK53" s="263">
        <v>8902090</v>
      </c>
      <c r="AL53" s="264" t="s">
        <v>325</v>
      </c>
    </row>
    <row r="54" spans="1:39" ht="16.5" customHeight="1" thickBot="1" x14ac:dyDescent="0.3">
      <c r="A54" s="22"/>
      <c r="B54" s="269" t="s">
        <v>324</v>
      </c>
      <c r="C54" s="303" t="s">
        <v>400</v>
      </c>
      <c r="D54" s="303" t="s">
        <v>400</v>
      </c>
      <c r="E54" s="303" t="s">
        <v>400</v>
      </c>
      <c r="F54" s="303" t="s">
        <v>400</v>
      </c>
      <c r="G54" s="303" t="s">
        <v>400</v>
      </c>
      <c r="H54" s="303" t="s">
        <v>400</v>
      </c>
      <c r="I54" s="303" t="s">
        <v>400</v>
      </c>
      <c r="J54" s="303" t="s">
        <v>400</v>
      </c>
      <c r="K54" s="303" t="s">
        <v>400</v>
      </c>
      <c r="L54" s="303" t="s">
        <v>400</v>
      </c>
      <c r="M54" s="303" t="s">
        <v>400</v>
      </c>
      <c r="N54" s="303" t="s">
        <v>400</v>
      </c>
      <c r="O54" s="303" t="s">
        <v>400</v>
      </c>
      <c r="P54" s="303" t="s">
        <v>400</v>
      </c>
      <c r="Q54" s="303" t="s">
        <v>400</v>
      </c>
      <c r="R54" s="288">
        <v>5345494</v>
      </c>
      <c r="S54" s="288">
        <v>5525682</v>
      </c>
      <c r="T54" s="288">
        <v>5675837</v>
      </c>
      <c r="U54" s="288">
        <v>6636944</v>
      </c>
      <c r="V54" s="288">
        <v>6950939</v>
      </c>
      <c r="W54" s="288">
        <v>7174278</v>
      </c>
      <c r="X54" s="288">
        <v>6640835</v>
      </c>
      <c r="Y54" s="263">
        <v>6659411</v>
      </c>
      <c r="Z54" s="263">
        <v>6902362</v>
      </c>
      <c r="AA54" s="263">
        <v>7077963</v>
      </c>
      <c r="AB54" s="263">
        <v>7392477</v>
      </c>
      <c r="AC54" s="263">
        <v>7570675</v>
      </c>
      <c r="AD54" s="263">
        <v>7569635</v>
      </c>
      <c r="AE54" s="263">
        <v>7649714</v>
      </c>
      <c r="AF54" s="263">
        <v>7708518</v>
      </c>
      <c r="AG54" s="263">
        <v>7869880</v>
      </c>
      <c r="AH54" s="263">
        <v>7761373</v>
      </c>
      <c r="AI54" s="263">
        <v>7723167</v>
      </c>
      <c r="AJ54" s="263">
        <v>7854858</v>
      </c>
      <c r="AK54" s="263" t="s">
        <v>400</v>
      </c>
      <c r="AL54" s="268" t="s">
        <v>324</v>
      </c>
      <c r="AM54" s="174"/>
    </row>
    <row r="55" spans="1:39" ht="15.75" customHeight="1" thickBot="1" x14ac:dyDescent="0.3">
      <c r="A55" s="22"/>
      <c r="B55" s="269" t="s">
        <v>323</v>
      </c>
      <c r="C55" s="303" t="s">
        <v>400</v>
      </c>
      <c r="D55" s="303" t="s">
        <v>400</v>
      </c>
      <c r="E55" s="303" t="s">
        <v>400</v>
      </c>
      <c r="F55" s="303" t="s">
        <v>400</v>
      </c>
      <c r="G55" s="303" t="s">
        <v>400</v>
      </c>
      <c r="H55" s="303" t="s">
        <v>400</v>
      </c>
      <c r="I55" s="303" t="s">
        <v>400</v>
      </c>
      <c r="J55" s="303" t="s">
        <v>400</v>
      </c>
      <c r="K55" s="303" t="s">
        <v>400</v>
      </c>
      <c r="L55" s="303" t="s">
        <v>400</v>
      </c>
      <c r="M55" s="303" t="s">
        <v>400</v>
      </c>
      <c r="N55" s="303" t="s">
        <v>400</v>
      </c>
      <c r="O55" s="303" t="s">
        <v>400</v>
      </c>
      <c r="P55" s="303" t="s">
        <v>400</v>
      </c>
      <c r="Q55" s="303" t="s">
        <v>400</v>
      </c>
      <c r="R55" s="288">
        <v>846864</v>
      </c>
      <c r="S55" s="288">
        <v>927135</v>
      </c>
      <c r="T55" s="288">
        <v>850466</v>
      </c>
      <c r="U55" s="288">
        <v>570036</v>
      </c>
      <c r="V55" s="288">
        <v>646474</v>
      </c>
      <c r="W55" s="288">
        <v>643520</v>
      </c>
      <c r="X55" s="288">
        <v>696942</v>
      </c>
      <c r="Y55" s="263">
        <v>781951</v>
      </c>
      <c r="Z55" s="263">
        <v>793044</v>
      </c>
      <c r="AA55" s="263">
        <v>797511</v>
      </c>
      <c r="AB55" s="263">
        <v>768530</v>
      </c>
      <c r="AC55" s="263">
        <v>759223</v>
      </c>
      <c r="AD55" s="263">
        <v>0</v>
      </c>
      <c r="AE55" s="263">
        <v>804125</v>
      </c>
      <c r="AF55" s="263">
        <v>885515</v>
      </c>
      <c r="AG55" s="263">
        <v>994140</v>
      </c>
      <c r="AH55" s="263">
        <v>1050967</v>
      </c>
      <c r="AI55" s="263">
        <v>1042166</v>
      </c>
      <c r="AJ55" s="263">
        <v>1023690</v>
      </c>
      <c r="AK55" s="263" t="s">
        <v>400</v>
      </c>
      <c r="AL55" s="268" t="s">
        <v>323</v>
      </c>
    </row>
    <row r="56" spans="1:39" ht="16.5" customHeight="1" thickBot="1" x14ac:dyDescent="0.3">
      <c r="A56" s="22"/>
      <c r="B56" s="269" t="s">
        <v>322</v>
      </c>
      <c r="C56" s="303">
        <v>977965.60000000021</v>
      </c>
      <c r="D56" s="303">
        <v>797910.4</v>
      </c>
      <c r="E56" s="303">
        <v>379373.6</v>
      </c>
      <c r="F56" s="303">
        <v>513420</v>
      </c>
      <c r="G56" s="303">
        <v>497977.59999999998</v>
      </c>
      <c r="H56" s="303">
        <v>453401.59999999998</v>
      </c>
      <c r="I56" s="303">
        <v>428725.6</v>
      </c>
      <c r="J56" s="303">
        <v>394020</v>
      </c>
      <c r="K56" s="303">
        <v>353901.60000000003</v>
      </c>
      <c r="L56" s="303">
        <v>327156</v>
      </c>
      <c r="M56" s="303">
        <v>311236</v>
      </c>
      <c r="N56" s="303">
        <v>284490.40000000002</v>
      </c>
      <c r="O56" s="303">
        <v>227337.60000000001</v>
      </c>
      <c r="P56" s="303">
        <v>241506.40000000005</v>
      </c>
      <c r="Q56" s="303">
        <v>249625.60000000001</v>
      </c>
      <c r="R56" s="288">
        <v>196332</v>
      </c>
      <c r="S56" s="288">
        <v>212806</v>
      </c>
      <c r="T56" s="288">
        <v>219300</v>
      </c>
      <c r="U56" s="288">
        <v>219204</v>
      </c>
      <c r="V56" s="288">
        <v>280083</v>
      </c>
      <c r="W56" s="288">
        <v>285586</v>
      </c>
      <c r="X56" s="288">
        <v>255428</v>
      </c>
      <c r="Y56" s="263">
        <v>232868</v>
      </c>
      <c r="Z56" s="263">
        <v>238489</v>
      </c>
      <c r="AA56" s="263">
        <v>242268</v>
      </c>
      <c r="AB56" s="263">
        <v>242963</v>
      </c>
      <c r="AC56" s="263">
        <v>267275</v>
      </c>
      <c r="AD56" s="263">
        <v>240844</v>
      </c>
      <c r="AE56" s="263">
        <v>245145</v>
      </c>
      <c r="AF56" s="263">
        <v>245962</v>
      </c>
      <c r="AG56" s="263">
        <v>305180</v>
      </c>
      <c r="AH56" s="263">
        <v>312141</v>
      </c>
      <c r="AI56" s="263">
        <v>320170</v>
      </c>
      <c r="AJ56" s="263">
        <v>326884</v>
      </c>
      <c r="AK56" s="263">
        <v>326672</v>
      </c>
      <c r="AL56" s="264" t="s">
        <v>322</v>
      </c>
    </row>
    <row r="57" spans="1:39" ht="15" customHeight="1" thickBot="1" x14ac:dyDescent="0.3">
      <c r="A57" s="22"/>
      <c r="B57" s="269" t="s">
        <v>321</v>
      </c>
      <c r="C57" s="303">
        <v>5165034.4000000004</v>
      </c>
      <c r="D57" s="303">
        <v>4214089.5999999996</v>
      </c>
      <c r="E57" s="303">
        <v>2003626.4</v>
      </c>
      <c r="F57" s="303">
        <v>2711580</v>
      </c>
      <c r="G57" s="303">
        <v>2630022.4</v>
      </c>
      <c r="H57" s="303">
        <v>2394598.3999999999</v>
      </c>
      <c r="I57" s="303">
        <v>2264274.4</v>
      </c>
      <c r="J57" s="303">
        <v>2080980</v>
      </c>
      <c r="K57" s="303">
        <v>1869098.4</v>
      </c>
      <c r="L57" s="303">
        <v>1727844</v>
      </c>
      <c r="M57" s="303">
        <v>1643764</v>
      </c>
      <c r="N57" s="303">
        <v>1502509.6</v>
      </c>
      <c r="O57" s="303">
        <v>1200662.3999999999</v>
      </c>
      <c r="P57" s="303">
        <v>1275493.6000000001</v>
      </c>
      <c r="Q57" s="303">
        <v>1318374.3999999999</v>
      </c>
      <c r="R57" s="288">
        <v>1036637</v>
      </c>
      <c r="S57" s="288">
        <v>945335</v>
      </c>
      <c r="T57" s="288">
        <v>932604</v>
      </c>
      <c r="U57" s="288">
        <v>1043011</v>
      </c>
      <c r="V57" s="288">
        <v>1004086</v>
      </c>
      <c r="W57" s="288">
        <v>1038098</v>
      </c>
      <c r="X57" s="288">
        <v>824232</v>
      </c>
      <c r="Y57" s="263">
        <v>859204</v>
      </c>
      <c r="Z57" s="263">
        <v>899935</v>
      </c>
      <c r="AA57" s="263">
        <v>1017936</v>
      </c>
      <c r="AB57" s="263">
        <v>1114255</v>
      </c>
      <c r="AC57" s="263">
        <v>1212339</v>
      </c>
      <c r="AD57" s="263">
        <v>1246896</v>
      </c>
      <c r="AE57" s="263">
        <v>1282875</v>
      </c>
      <c r="AF57" s="263">
        <v>1336405</v>
      </c>
      <c r="AG57" s="263">
        <v>1189499</v>
      </c>
      <c r="AH57" s="263">
        <v>1156992</v>
      </c>
      <c r="AI57" s="263">
        <v>1001936</v>
      </c>
      <c r="AJ57" s="263">
        <v>1041951</v>
      </c>
      <c r="AK57" s="263">
        <v>1070787</v>
      </c>
      <c r="AL57" s="264" t="s">
        <v>321</v>
      </c>
    </row>
    <row r="58" spans="1:39" ht="17.25" customHeight="1" thickBot="1" x14ac:dyDescent="0.3">
      <c r="A58" s="22"/>
      <c r="B58" s="270" t="s">
        <v>320</v>
      </c>
      <c r="C58" s="303">
        <f t="shared" ref="C58:Q58" si="7">C59+C62</f>
        <v>1017000</v>
      </c>
      <c r="D58" s="303">
        <f t="shared" si="7"/>
        <v>1005000</v>
      </c>
      <c r="E58" s="303">
        <f t="shared" si="7"/>
        <v>954000</v>
      </c>
      <c r="F58" s="303">
        <f t="shared" si="7"/>
        <v>805000</v>
      </c>
      <c r="G58" s="303">
        <f t="shared" si="7"/>
        <v>776000</v>
      </c>
      <c r="H58" s="303">
        <f t="shared" si="7"/>
        <v>745000</v>
      </c>
      <c r="I58" s="303">
        <f t="shared" si="7"/>
        <v>705000</v>
      </c>
      <c r="J58" s="303">
        <f t="shared" si="7"/>
        <v>654000</v>
      </c>
      <c r="K58" s="303">
        <f t="shared" si="7"/>
        <v>610000</v>
      </c>
      <c r="L58" s="303">
        <f t="shared" si="7"/>
        <v>585000</v>
      </c>
      <c r="M58" s="303">
        <f t="shared" si="7"/>
        <v>558000</v>
      </c>
      <c r="N58" s="303">
        <f t="shared" si="7"/>
        <v>538000</v>
      </c>
      <c r="O58" s="303">
        <f t="shared" si="7"/>
        <v>525000</v>
      </c>
      <c r="P58" s="303">
        <f t="shared" si="7"/>
        <v>633000</v>
      </c>
      <c r="Q58" s="303">
        <f t="shared" si="7"/>
        <v>678000</v>
      </c>
      <c r="R58" s="288">
        <v>660716</v>
      </c>
      <c r="S58" s="288">
        <v>686765</v>
      </c>
      <c r="T58" s="288">
        <v>727406</v>
      </c>
      <c r="U58" s="288">
        <v>865070</v>
      </c>
      <c r="V58" s="288">
        <v>898307</v>
      </c>
      <c r="W58" s="288">
        <v>917304</v>
      </c>
      <c r="X58" s="288">
        <v>1240786</v>
      </c>
      <c r="Y58" s="263">
        <v>1236143</v>
      </c>
      <c r="Z58" s="263">
        <v>1265676</v>
      </c>
      <c r="AA58" s="263">
        <v>1312967</v>
      </c>
      <c r="AB58" s="263">
        <v>1417176</v>
      </c>
      <c r="AC58" s="263">
        <v>1440151</v>
      </c>
      <c r="AD58" s="263">
        <v>1483146</v>
      </c>
      <c r="AE58" s="263">
        <v>1503270</v>
      </c>
      <c r="AF58" s="263">
        <v>1539317</v>
      </c>
      <c r="AG58" s="263">
        <v>1598862</v>
      </c>
      <c r="AH58" s="263">
        <v>1611785</v>
      </c>
      <c r="AI58" s="263">
        <v>1492544</v>
      </c>
      <c r="AJ58" s="263">
        <v>1483161</v>
      </c>
      <c r="AK58" s="263">
        <v>1421695</v>
      </c>
      <c r="AL58" s="265" t="s">
        <v>320</v>
      </c>
      <c r="AM58" s="174"/>
    </row>
    <row r="59" spans="1:39" ht="30" customHeight="1" thickBot="1" x14ac:dyDescent="0.3">
      <c r="A59" s="22"/>
      <c r="B59" s="269" t="s">
        <v>319</v>
      </c>
      <c r="C59" s="303">
        <v>706000</v>
      </c>
      <c r="D59" s="303">
        <v>697000</v>
      </c>
      <c r="E59" s="303">
        <v>734000</v>
      </c>
      <c r="F59" s="303">
        <v>613000</v>
      </c>
      <c r="G59" s="303">
        <v>562000</v>
      </c>
      <c r="H59" s="303">
        <v>542000</v>
      </c>
      <c r="I59" s="303">
        <v>514000</v>
      </c>
      <c r="J59" s="303">
        <v>475000</v>
      </c>
      <c r="K59" s="303">
        <v>453000</v>
      </c>
      <c r="L59" s="303">
        <v>429000</v>
      </c>
      <c r="M59" s="303">
        <v>411000</v>
      </c>
      <c r="N59" s="303">
        <v>404000</v>
      </c>
      <c r="O59" s="303">
        <v>406000</v>
      </c>
      <c r="P59" s="303">
        <v>469000</v>
      </c>
      <c r="Q59" s="303">
        <v>491000</v>
      </c>
      <c r="R59" s="288">
        <v>551722</v>
      </c>
      <c r="S59" s="288">
        <v>581300</v>
      </c>
      <c r="T59" s="288">
        <v>615637</v>
      </c>
      <c r="U59" s="288">
        <v>713437</v>
      </c>
      <c r="V59" s="288">
        <v>740549</v>
      </c>
      <c r="W59" s="288">
        <v>754744</v>
      </c>
      <c r="X59" s="288">
        <v>1031951</v>
      </c>
      <c r="Y59" s="263">
        <v>1012126</v>
      </c>
      <c r="Z59" s="263">
        <v>1030692</v>
      </c>
      <c r="AA59" s="263">
        <v>1059043</v>
      </c>
      <c r="AB59" s="263">
        <v>1128872</v>
      </c>
      <c r="AC59" s="263">
        <v>1133347</v>
      </c>
      <c r="AD59" s="263">
        <v>1160823</v>
      </c>
      <c r="AE59" s="263">
        <v>1184159</v>
      </c>
      <c r="AF59" s="263">
        <v>1212915</v>
      </c>
      <c r="AG59" s="263">
        <v>1297664</v>
      </c>
      <c r="AH59" s="263">
        <v>1290868</v>
      </c>
      <c r="AI59" s="263">
        <v>1218164</v>
      </c>
      <c r="AJ59" s="263">
        <v>1214984</v>
      </c>
      <c r="AK59" s="263">
        <v>1161650</v>
      </c>
      <c r="AL59" s="264" t="s">
        <v>319</v>
      </c>
    </row>
    <row r="60" spans="1:39" ht="17.25" customHeight="1" thickBot="1" x14ac:dyDescent="0.3">
      <c r="A60" s="22"/>
      <c r="B60" s="269" t="s">
        <v>318</v>
      </c>
      <c r="C60" s="303" t="s">
        <v>400</v>
      </c>
      <c r="D60" s="303" t="s">
        <v>400</v>
      </c>
      <c r="E60" s="303" t="s">
        <v>400</v>
      </c>
      <c r="F60" s="303" t="s">
        <v>400</v>
      </c>
      <c r="G60" s="303" t="s">
        <v>400</v>
      </c>
      <c r="H60" s="303" t="s">
        <v>400</v>
      </c>
      <c r="I60" s="303" t="s">
        <v>400</v>
      </c>
      <c r="J60" s="303" t="s">
        <v>400</v>
      </c>
      <c r="K60" s="303" t="s">
        <v>400</v>
      </c>
      <c r="L60" s="303" t="s">
        <v>400</v>
      </c>
      <c r="M60" s="303" t="s">
        <v>400</v>
      </c>
      <c r="N60" s="303" t="s">
        <v>400</v>
      </c>
      <c r="O60" s="303" t="s">
        <v>400</v>
      </c>
      <c r="P60" s="303" t="s">
        <v>400</v>
      </c>
      <c r="Q60" s="303" t="s">
        <v>400</v>
      </c>
      <c r="R60" s="288">
        <v>474910</v>
      </c>
      <c r="S60" s="288">
        <v>500236</v>
      </c>
      <c r="T60" s="288">
        <v>524990</v>
      </c>
      <c r="U60" s="288">
        <v>620368</v>
      </c>
      <c r="V60" s="288">
        <v>632519</v>
      </c>
      <c r="W60" s="288">
        <v>644114</v>
      </c>
      <c r="X60" s="288">
        <v>861027</v>
      </c>
      <c r="Y60" s="263">
        <v>863586</v>
      </c>
      <c r="Z60" s="263">
        <v>879718</v>
      </c>
      <c r="AA60" s="263">
        <v>912663</v>
      </c>
      <c r="AB60" s="263">
        <v>970073</v>
      </c>
      <c r="AC60" s="263">
        <v>985085</v>
      </c>
      <c r="AD60" s="263">
        <v>1015697</v>
      </c>
      <c r="AE60" s="263">
        <v>1040742</v>
      </c>
      <c r="AF60" s="263">
        <v>1065601</v>
      </c>
      <c r="AG60" s="263">
        <v>1127603</v>
      </c>
      <c r="AH60" s="263">
        <v>1130239</v>
      </c>
      <c r="AI60" s="263">
        <v>1069472</v>
      </c>
      <c r="AJ60" s="263">
        <v>1047490</v>
      </c>
      <c r="AK60" s="263">
        <v>1025682</v>
      </c>
      <c r="AL60" s="268" t="s">
        <v>318</v>
      </c>
    </row>
    <row r="61" spans="1:39" ht="28.5" customHeight="1" thickBot="1" x14ac:dyDescent="0.3">
      <c r="A61" s="22"/>
      <c r="B61" s="269" t="s">
        <v>317</v>
      </c>
      <c r="C61" s="303" t="s">
        <v>400</v>
      </c>
      <c r="D61" s="303" t="s">
        <v>400</v>
      </c>
      <c r="E61" s="303" t="s">
        <v>400</v>
      </c>
      <c r="F61" s="303" t="s">
        <v>400</v>
      </c>
      <c r="G61" s="303" t="s">
        <v>400</v>
      </c>
      <c r="H61" s="303" t="s">
        <v>400</v>
      </c>
      <c r="I61" s="303" t="s">
        <v>400</v>
      </c>
      <c r="J61" s="303" t="s">
        <v>400</v>
      </c>
      <c r="K61" s="303" t="s">
        <v>400</v>
      </c>
      <c r="L61" s="303" t="s">
        <v>400</v>
      </c>
      <c r="M61" s="303" t="s">
        <v>400</v>
      </c>
      <c r="N61" s="303" t="s">
        <v>400</v>
      </c>
      <c r="O61" s="303" t="s">
        <v>400</v>
      </c>
      <c r="P61" s="303" t="s">
        <v>400</v>
      </c>
      <c r="Q61" s="303" t="s">
        <v>400</v>
      </c>
      <c r="R61" s="288">
        <v>76812</v>
      </c>
      <c r="S61" s="288">
        <v>81064</v>
      </c>
      <c r="T61" s="288">
        <v>90647</v>
      </c>
      <c r="U61" s="288">
        <v>93069</v>
      </c>
      <c r="V61" s="288">
        <v>108030</v>
      </c>
      <c r="W61" s="288">
        <v>110630</v>
      </c>
      <c r="X61" s="288">
        <v>170924</v>
      </c>
      <c r="Y61" s="263">
        <v>148540</v>
      </c>
      <c r="Z61" s="263">
        <v>150974</v>
      </c>
      <c r="AA61" s="263">
        <v>146380</v>
      </c>
      <c r="AB61" s="263">
        <v>158799</v>
      </c>
      <c r="AC61" s="263">
        <v>148262</v>
      </c>
      <c r="AD61" s="263">
        <v>145126</v>
      </c>
      <c r="AE61" s="263">
        <v>143417</v>
      </c>
      <c r="AF61" s="263">
        <v>147314</v>
      </c>
      <c r="AG61" s="263">
        <v>170061</v>
      </c>
      <c r="AH61" s="263">
        <v>160629</v>
      </c>
      <c r="AI61" s="263">
        <v>148692</v>
      </c>
      <c r="AJ61" s="263">
        <v>167494</v>
      </c>
      <c r="AK61" s="263">
        <v>135968</v>
      </c>
      <c r="AL61" s="268" t="s">
        <v>317</v>
      </c>
    </row>
    <row r="62" spans="1:39" ht="17.25" customHeight="1" thickBot="1" x14ac:dyDescent="0.3">
      <c r="A62" s="22"/>
      <c r="B62" s="269" t="s">
        <v>316</v>
      </c>
      <c r="C62" s="303">
        <v>311000</v>
      </c>
      <c r="D62" s="303">
        <v>308000</v>
      </c>
      <c r="E62" s="303">
        <v>220000</v>
      </c>
      <c r="F62" s="303">
        <v>192000</v>
      </c>
      <c r="G62" s="303">
        <v>214000</v>
      </c>
      <c r="H62" s="303">
        <v>203000</v>
      </c>
      <c r="I62" s="303">
        <v>191000</v>
      </c>
      <c r="J62" s="303">
        <v>179000</v>
      </c>
      <c r="K62" s="303">
        <v>157000</v>
      </c>
      <c r="L62" s="303">
        <v>156000</v>
      </c>
      <c r="M62" s="303">
        <v>147000</v>
      </c>
      <c r="N62" s="303">
        <v>134000</v>
      </c>
      <c r="O62" s="303">
        <v>119000</v>
      </c>
      <c r="P62" s="303">
        <v>164000</v>
      </c>
      <c r="Q62" s="303">
        <v>187000</v>
      </c>
      <c r="R62" s="288">
        <v>108994</v>
      </c>
      <c r="S62" s="288">
        <v>105465</v>
      </c>
      <c r="T62" s="288">
        <v>111769</v>
      </c>
      <c r="U62" s="288">
        <v>151633</v>
      </c>
      <c r="V62" s="288">
        <v>157758</v>
      </c>
      <c r="W62" s="288">
        <v>162560</v>
      </c>
      <c r="X62" s="288">
        <v>208835</v>
      </c>
      <c r="Y62" s="263">
        <v>224017</v>
      </c>
      <c r="Z62" s="263">
        <v>234984</v>
      </c>
      <c r="AA62" s="263">
        <v>253924</v>
      </c>
      <c r="AB62" s="263">
        <v>288304</v>
      </c>
      <c r="AC62" s="263">
        <v>306804</v>
      </c>
      <c r="AD62" s="263">
        <v>322323</v>
      </c>
      <c r="AE62" s="263">
        <v>319111</v>
      </c>
      <c r="AF62" s="263">
        <v>326402</v>
      </c>
      <c r="AG62" s="263">
        <v>301198</v>
      </c>
      <c r="AH62" s="263">
        <v>320917</v>
      </c>
      <c r="AI62" s="263">
        <v>274380</v>
      </c>
      <c r="AJ62" s="263">
        <v>268177</v>
      </c>
      <c r="AK62" s="263">
        <v>260045</v>
      </c>
      <c r="AL62" s="264" t="s">
        <v>316</v>
      </c>
    </row>
    <row r="63" spans="1:39" ht="17.25" customHeight="1" thickBot="1" x14ac:dyDescent="0.3">
      <c r="A63" s="22"/>
      <c r="B63" s="269" t="s">
        <v>315</v>
      </c>
      <c r="C63" s="303" t="s">
        <v>400</v>
      </c>
      <c r="D63" s="303" t="s">
        <v>400</v>
      </c>
      <c r="E63" s="303" t="s">
        <v>400</v>
      </c>
      <c r="F63" s="303" t="s">
        <v>400</v>
      </c>
      <c r="G63" s="303" t="s">
        <v>400</v>
      </c>
      <c r="H63" s="303" t="s">
        <v>400</v>
      </c>
      <c r="I63" s="303" t="s">
        <v>400</v>
      </c>
      <c r="J63" s="303" t="s">
        <v>400</v>
      </c>
      <c r="K63" s="303" t="s">
        <v>400</v>
      </c>
      <c r="L63" s="303" t="s">
        <v>400</v>
      </c>
      <c r="M63" s="303" t="s">
        <v>400</v>
      </c>
      <c r="N63" s="303" t="s">
        <v>400</v>
      </c>
      <c r="O63" s="303" t="s">
        <v>400</v>
      </c>
      <c r="P63" s="303" t="s">
        <v>400</v>
      </c>
      <c r="Q63" s="303" t="s">
        <v>400</v>
      </c>
      <c r="R63" s="288">
        <v>8086043</v>
      </c>
      <c r="S63" s="288">
        <v>8297723</v>
      </c>
      <c r="T63" s="288">
        <v>8405613</v>
      </c>
      <c r="U63" s="288">
        <v>9334265</v>
      </c>
      <c r="V63" s="288">
        <v>9779889</v>
      </c>
      <c r="W63" s="288">
        <v>10058786</v>
      </c>
      <c r="X63" s="288">
        <v>9658223</v>
      </c>
      <c r="Y63" s="263">
        <v>9769577</v>
      </c>
      <c r="Z63" s="263">
        <v>10099506</v>
      </c>
      <c r="AA63" s="263">
        <v>10448645</v>
      </c>
      <c r="AB63" s="263">
        <v>10935401</v>
      </c>
      <c r="AC63" s="263">
        <v>11249663</v>
      </c>
      <c r="AD63" s="263">
        <f>AD52+AD58</f>
        <v>11358629</v>
      </c>
      <c r="AE63" s="263">
        <v>11485129</v>
      </c>
      <c r="AF63" s="263">
        <v>11715717</v>
      </c>
      <c r="AG63" s="263">
        <v>11957561</v>
      </c>
      <c r="AH63" s="263">
        <v>11893258</v>
      </c>
      <c r="AI63" s="263">
        <v>11579983</v>
      </c>
      <c r="AJ63" s="263">
        <v>11730544</v>
      </c>
      <c r="AK63" s="263">
        <v>11721244</v>
      </c>
      <c r="AL63" s="268" t="s">
        <v>315</v>
      </c>
    </row>
    <row r="64" spans="1:39" ht="15.75" customHeight="1" thickBot="1" x14ac:dyDescent="0.3">
      <c r="A64" s="22"/>
      <c r="B64" s="270" t="s">
        <v>314</v>
      </c>
      <c r="C64" s="303">
        <v>663000</v>
      </c>
      <c r="D64" s="303">
        <v>670000</v>
      </c>
      <c r="E64" s="303">
        <v>749000</v>
      </c>
      <c r="F64" s="303">
        <v>721000</v>
      </c>
      <c r="G64" s="303">
        <v>751000</v>
      </c>
      <c r="H64" s="303">
        <v>784000</v>
      </c>
      <c r="I64" s="303">
        <v>806000</v>
      </c>
      <c r="J64" s="303">
        <v>816000</v>
      </c>
      <c r="K64" s="303">
        <v>822000</v>
      </c>
      <c r="L64" s="303">
        <v>839000</v>
      </c>
      <c r="M64" s="303">
        <v>858000</v>
      </c>
      <c r="N64" s="303">
        <v>865000</v>
      </c>
      <c r="O64" s="303">
        <v>860000</v>
      </c>
      <c r="P64" s="303">
        <v>879000</v>
      </c>
      <c r="Q64" s="303">
        <v>897000</v>
      </c>
      <c r="R64" s="288">
        <v>840000</v>
      </c>
      <c r="S64" s="288">
        <v>834000</v>
      </c>
      <c r="T64" s="288">
        <v>805000</v>
      </c>
      <c r="U64" s="288">
        <v>862000</v>
      </c>
      <c r="V64" s="288">
        <v>820000</v>
      </c>
      <c r="W64" s="288">
        <v>764000</v>
      </c>
      <c r="X64" s="288">
        <v>610000</v>
      </c>
      <c r="Y64" s="289">
        <v>596380</v>
      </c>
      <c r="Z64" s="263">
        <v>574624</v>
      </c>
      <c r="AA64" s="263">
        <v>548245</v>
      </c>
      <c r="AB64" s="263">
        <v>524741</v>
      </c>
      <c r="AC64" s="263">
        <v>503466</v>
      </c>
      <c r="AD64" s="263">
        <v>519906</v>
      </c>
      <c r="AE64" s="263">
        <v>480740</v>
      </c>
      <c r="AF64" s="263">
        <v>447791</v>
      </c>
      <c r="AG64" s="263">
        <v>406702</v>
      </c>
      <c r="AH64" s="263">
        <v>408214</v>
      </c>
      <c r="AI64" s="263">
        <v>374471</v>
      </c>
      <c r="AJ64" s="263">
        <v>323362</v>
      </c>
      <c r="AK64" s="263">
        <v>290246</v>
      </c>
      <c r="AL64" s="265" t="s">
        <v>314</v>
      </c>
    </row>
    <row r="65" spans="1:39" ht="19.5" customHeight="1" thickBot="1" x14ac:dyDescent="0.3">
      <c r="A65" s="22"/>
      <c r="B65" s="267" t="s">
        <v>313</v>
      </c>
      <c r="C65" s="303"/>
      <c r="D65" s="303"/>
      <c r="E65" s="303"/>
      <c r="F65" s="303"/>
      <c r="G65" s="303"/>
      <c r="H65" s="303"/>
      <c r="I65" s="303"/>
      <c r="J65" s="303"/>
      <c r="K65" s="303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266"/>
      <c r="Z65" s="266"/>
      <c r="AA65" s="266"/>
      <c r="AB65" s="266"/>
      <c r="AC65" s="266"/>
      <c r="AD65" s="266"/>
      <c r="AE65" s="266"/>
      <c r="AF65" s="266"/>
      <c r="AG65" s="266"/>
      <c r="AH65" s="266"/>
      <c r="AI65" s="266"/>
      <c r="AJ65" s="266"/>
      <c r="AK65" s="266"/>
      <c r="AL65" s="265" t="s">
        <v>313</v>
      </c>
    </row>
    <row r="66" spans="1:39" ht="17.25" customHeight="1" thickBot="1" x14ac:dyDescent="0.3">
      <c r="A66" s="22"/>
      <c r="B66" s="270" t="s">
        <v>312</v>
      </c>
      <c r="C66" s="303">
        <v>113968000</v>
      </c>
      <c r="D66" s="303">
        <v>121379000</v>
      </c>
      <c r="E66" s="303">
        <v>106032000</v>
      </c>
      <c r="F66" s="303">
        <v>87725000</v>
      </c>
      <c r="G66" s="303">
        <v>76532000</v>
      </c>
      <c r="H66" s="303">
        <v>70157000</v>
      </c>
      <c r="I66" s="303">
        <v>80524000</v>
      </c>
      <c r="J66" s="303">
        <v>78478000</v>
      </c>
      <c r="K66" s="303">
        <v>66620000</v>
      </c>
      <c r="L66" s="303">
        <v>69480000</v>
      </c>
      <c r="M66" s="303">
        <v>69143000</v>
      </c>
      <c r="N66" s="303">
        <v>70076000</v>
      </c>
      <c r="O66" s="303">
        <v>71413000</v>
      </c>
      <c r="P66" s="303">
        <v>77379000</v>
      </c>
      <c r="Q66" s="303">
        <v>76616000</v>
      </c>
      <c r="R66" s="288">
        <v>87014405</v>
      </c>
      <c r="S66" s="288">
        <v>86552203</v>
      </c>
      <c r="T66" s="288">
        <v>84990600</v>
      </c>
      <c r="U66" s="288">
        <v>82035594</v>
      </c>
      <c r="V66" s="288">
        <v>84372515</v>
      </c>
      <c r="W66" s="288">
        <v>83843079</v>
      </c>
      <c r="X66" s="288">
        <v>80844859</v>
      </c>
      <c r="Y66" s="263">
        <v>79841651</v>
      </c>
      <c r="Z66" s="263">
        <v>80135680</v>
      </c>
      <c r="AA66" s="263">
        <v>79440251</v>
      </c>
      <c r="AB66" s="263">
        <v>75446750</v>
      </c>
      <c r="AC66" s="263">
        <v>78648098</v>
      </c>
      <c r="AD66" s="263">
        <v>75446750</v>
      </c>
      <c r="AE66" s="263">
        <v>73288712</v>
      </c>
      <c r="AF66" s="263">
        <v>73993010</v>
      </c>
      <c r="AG66" s="263">
        <v>75364575</v>
      </c>
      <c r="AH66" s="263">
        <v>71183431</v>
      </c>
      <c r="AI66" s="263">
        <v>77148372</v>
      </c>
      <c r="AJ66" s="263">
        <v>78220737</v>
      </c>
      <c r="AK66" s="263">
        <v>77749597</v>
      </c>
      <c r="AL66" s="265" t="s">
        <v>312</v>
      </c>
    </row>
    <row r="67" spans="1:39" ht="18" customHeight="1" thickBot="1" x14ac:dyDescent="0.3">
      <c r="A67" s="22"/>
      <c r="B67" s="269" t="s">
        <v>311</v>
      </c>
      <c r="C67" s="303">
        <v>49390000</v>
      </c>
      <c r="D67" s="303">
        <v>51475000</v>
      </c>
      <c r="E67" s="303">
        <v>50213000</v>
      </c>
      <c r="F67" s="303">
        <v>42406000</v>
      </c>
      <c r="G67" s="303">
        <v>37981000</v>
      </c>
      <c r="H67" s="303">
        <v>36233000</v>
      </c>
      <c r="I67" s="303">
        <v>38574000</v>
      </c>
      <c r="J67" s="303">
        <v>38883000</v>
      </c>
      <c r="K67" s="303">
        <v>35089000</v>
      </c>
      <c r="L67" s="303">
        <v>37272000</v>
      </c>
      <c r="M67" s="303">
        <v>38497000</v>
      </c>
      <c r="N67" s="303">
        <v>40760000</v>
      </c>
      <c r="O67" s="303">
        <v>42156000</v>
      </c>
      <c r="P67" s="303">
        <v>44667000</v>
      </c>
      <c r="Q67" s="303">
        <v>44122000</v>
      </c>
      <c r="R67" s="288">
        <v>51888883</v>
      </c>
      <c r="S67" s="288">
        <v>49724531</v>
      </c>
      <c r="T67" s="288">
        <v>50278240</v>
      </c>
      <c r="U67" s="288">
        <v>45207992</v>
      </c>
      <c r="V67" s="288">
        <v>45528605</v>
      </c>
      <c r="W67" s="288">
        <v>45045821</v>
      </c>
      <c r="X67" s="288">
        <v>44503511</v>
      </c>
      <c r="Y67" s="289">
        <v>45463852</v>
      </c>
      <c r="Z67" s="263">
        <v>45401912</v>
      </c>
      <c r="AA67" s="263">
        <v>42541300</v>
      </c>
      <c r="AB67" s="263">
        <v>42738547</v>
      </c>
      <c r="AC67" s="263">
        <v>43662606</v>
      </c>
      <c r="AD67" s="263">
        <v>42738547</v>
      </c>
      <c r="AE67" s="263">
        <v>38312127</v>
      </c>
      <c r="AF67" s="263">
        <v>38134003</v>
      </c>
      <c r="AG67" s="263">
        <v>40728428</v>
      </c>
      <c r="AH67" s="263">
        <v>36648478</v>
      </c>
      <c r="AI67" s="263">
        <v>42037948</v>
      </c>
      <c r="AJ67" s="263">
        <v>41883471</v>
      </c>
      <c r="AK67" s="263">
        <v>44102181</v>
      </c>
      <c r="AL67" s="264" t="s">
        <v>311</v>
      </c>
    </row>
    <row r="68" spans="1:39" ht="17.25" customHeight="1" thickBot="1" x14ac:dyDescent="0.3">
      <c r="A68" s="22"/>
      <c r="B68" s="271" t="s">
        <v>310</v>
      </c>
      <c r="C68" s="303">
        <v>64578000</v>
      </c>
      <c r="D68" s="303">
        <v>69904000</v>
      </c>
      <c r="E68" s="303">
        <v>55819000</v>
      </c>
      <c r="F68" s="303">
        <v>45319000</v>
      </c>
      <c r="G68" s="303">
        <v>38551000</v>
      </c>
      <c r="H68" s="303">
        <v>33924000</v>
      </c>
      <c r="I68" s="303">
        <v>41950000</v>
      </c>
      <c r="J68" s="303">
        <v>39595000</v>
      </c>
      <c r="K68" s="303">
        <v>31531000</v>
      </c>
      <c r="L68" s="303">
        <v>32208000</v>
      </c>
      <c r="M68" s="303">
        <v>30646000</v>
      </c>
      <c r="N68" s="303">
        <v>29316000</v>
      </c>
      <c r="O68" s="303">
        <v>29257000</v>
      </c>
      <c r="P68" s="303">
        <v>32712000</v>
      </c>
      <c r="Q68" s="303">
        <v>32494000</v>
      </c>
      <c r="R68" s="303">
        <f t="shared" ref="R68:AF68" si="8">R66-R67</f>
        <v>35125522</v>
      </c>
      <c r="S68" s="303">
        <f t="shared" si="8"/>
        <v>36827672</v>
      </c>
      <c r="T68" s="303">
        <f t="shared" si="8"/>
        <v>34712360</v>
      </c>
      <c r="U68" s="303">
        <f t="shared" si="8"/>
        <v>36827602</v>
      </c>
      <c r="V68" s="303">
        <f t="shared" si="8"/>
        <v>38843910</v>
      </c>
      <c r="W68" s="303">
        <f t="shared" si="8"/>
        <v>38797258</v>
      </c>
      <c r="X68" s="303">
        <f t="shared" si="8"/>
        <v>36341348</v>
      </c>
      <c r="Y68" s="263">
        <f t="shared" si="8"/>
        <v>34377799</v>
      </c>
      <c r="Z68" s="263">
        <f t="shared" si="8"/>
        <v>34733768</v>
      </c>
      <c r="AA68" s="263">
        <f t="shared" si="8"/>
        <v>36898951</v>
      </c>
      <c r="AB68" s="263">
        <f t="shared" si="8"/>
        <v>32708203</v>
      </c>
      <c r="AC68" s="263">
        <f t="shared" si="8"/>
        <v>34985492</v>
      </c>
      <c r="AD68" s="263">
        <f t="shared" si="8"/>
        <v>32708203</v>
      </c>
      <c r="AE68" s="263">
        <f t="shared" si="8"/>
        <v>34976585</v>
      </c>
      <c r="AF68" s="263">
        <f t="shared" si="8"/>
        <v>35859007</v>
      </c>
      <c r="AG68" s="263">
        <v>38207667</v>
      </c>
      <c r="AH68" s="263">
        <v>34534953</v>
      </c>
      <c r="AI68" s="263">
        <v>35110424</v>
      </c>
      <c r="AJ68" s="263">
        <v>36337266</v>
      </c>
      <c r="AK68" s="263">
        <v>33647416</v>
      </c>
      <c r="AL68" s="264" t="s">
        <v>310</v>
      </c>
      <c r="AM68" s="174"/>
    </row>
    <row r="69" spans="1:39" ht="15.75" thickBot="1" x14ac:dyDescent="0.3">
      <c r="A69" s="22"/>
      <c r="B69" s="290" t="s">
        <v>309</v>
      </c>
      <c r="C69" s="303">
        <v>0</v>
      </c>
      <c r="D69" s="303">
        <f t="shared" ref="D69:X69" si="9">C69</f>
        <v>0</v>
      </c>
      <c r="E69" s="303">
        <f t="shared" si="9"/>
        <v>0</v>
      </c>
      <c r="F69" s="303">
        <f t="shared" si="9"/>
        <v>0</v>
      </c>
      <c r="G69" s="303">
        <f t="shared" si="9"/>
        <v>0</v>
      </c>
      <c r="H69" s="303">
        <f t="shared" si="9"/>
        <v>0</v>
      </c>
      <c r="I69" s="303">
        <f t="shared" si="9"/>
        <v>0</v>
      </c>
      <c r="J69" s="303">
        <f t="shared" si="9"/>
        <v>0</v>
      </c>
      <c r="K69" s="303">
        <f t="shared" si="9"/>
        <v>0</v>
      </c>
      <c r="L69" s="303">
        <f t="shared" si="9"/>
        <v>0</v>
      </c>
      <c r="M69" s="303">
        <f t="shared" si="9"/>
        <v>0</v>
      </c>
      <c r="N69" s="303">
        <f t="shared" si="9"/>
        <v>0</v>
      </c>
      <c r="O69" s="303">
        <f t="shared" si="9"/>
        <v>0</v>
      </c>
      <c r="P69" s="303">
        <f t="shared" si="9"/>
        <v>0</v>
      </c>
      <c r="Q69" s="303">
        <f t="shared" si="9"/>
        <v>0</v>
      </c>
      <c r="R69" s="303">
        <f t="shared" si="9"/>
        <v>0</v>
      </c>
      <c r="S69" s="303">
        <f t="shared" si="9"/>
        <v>0</v>
      </c>
      <c r="T69" s="303">
        <f t="shared" si="9"/>
        <v>0</v>
      </c>
      <c r="U69" s="303">
        <f t="shared" si="9"/>
        <v>0</v>
      </c>
      <c r="V69" s="303">
        <f t="shared" si="9"/>
        <v>0</v>
      </c>
      <c r="W69" s="303">
        <f t="shared" si="9"/>
        <v>0</v>
      </c>
      <c r="X69" s="303">
        <f t="shared" si="9"/>
        <v>0</v>
      </c>
      <c r="Y69" s="263">
        <v>0</v>
      </c>
      <c r="Z69" s="263">
        <v>0</v>
      </c>
      <c r="AA69" s="263">
        <v>0</v>
      </c>
      <c r="AB69" s="263">
        <v>0</v>
      </c>
      <c r="AC69" s="263">
        <v>0</v>
      </c>
      <c r="AD69" s="263">
        <v>0</v>
      </c>
      <c r="AE69" s="263">
        <v>0</v>
      </c>
      <c r="AF69" s="263">
        <v>0</v>
      </c>
      <c r="AG69" s="263">
        <v>0</v>
      </c>
      <c r="AH69" s="263">
        <v>0</v>
      </c>
      <c r="AI69" s="263">
        <v>0</v>
      </c>
      <c r="AJ69" s="263">
        <v>0</v>
      </c>
      <c r="AK69" s="263">
        <v>0</v>
      </c>
      <c r="AL69" s="262" t="s">
        <v>309</v>
      </c>
    </row>
    <row r="70" spans="1:39" ht="15.75" thickBot="1" x14ac:dyDescent="0.3">
      <c r="A70" s="22"/>
      <c r="B70" s="269" t="s">
        <v>308</v>
      </c>
      <c r="C70" s="300">
        <v>36000</v>
      </c>
      <c r="D70" s="300">
        <v>35000</v>
      </c>
      <c r="E70" s="300">
        <v>35000</v>
      </c>
      <c r="F70" s="300">
        <v>35000</v>
      </c>
      <c r="G70" s="300">
        <v>34000</v>
      </c>
      <c r="H70" s="300">
        <v>33000</v>
      </c>
      <c r="I70" s="300">
        <v>32000</v>
      </c>
      <c r="J70" s="300">
        <v>31000</v>
      </c>
      <c r="K70" s="300">
        <v>30000</v>
      </c>
      <c r="L70" s="300">
        <v>30500</v>
      </c>
      <c r="M70" s="300">
        <v>31000</v>
      </c>
      <c r="N70" s="300">
        <v>30000</v>
      </c>
      <c r="O70" s="300">
        <v>31000</v>
      </c>
      <c r="P70" s="300">
        <v>28000</v>
      </c>
      <c r="Q70" s="300">
        <v>28000</v>
      </c>
      <c r="R70" s="300">
        <v>28000</v>
      </c>
      <c r="S70" s="300">
        <v>29000</v>
      </c>
      <c r="T70" s="300">
        <v>29000</v>
      </c>
      <c r="U70" s="300">
        <v>29000</v>
      </c>
      <c r="V70" s="300">
        <v>29000</v>
      </c>
      <c r="W70" s="300">
        <v>30000</v>
      </c>
      <c r="X70" s="300">
        <v>30000</v>
      </c>
      <c r="Y70" s="300">
        <v>30000</v>
      </c>
      <c r="Z70" s="300">
        <v>30000</v>
      </c>
      <c r="AA70" s="300">
        <v>30000</v>
      </c>
      <c r="AB70" s="300">
        <v>30000</v>
      </c>
      <c r="AC70" s="300">
        <v>30000</v>
      </c>
      <c r="AD70" s="300">
        <v>31328</v>
      </c>
      <c r="AE70" s="300">
        <v>30344</v>
      </c>
      <c r="AF70" s="300">
        <v>30344</v>
      </c>
      <c r="AG70" s="300">
        <v>30414</v>
      </c>
      <c r="AH70" s="300">
        <v>30414</v>
      </c>
      <c r="AI70" s="300">
        <v>30414</v>
      </c>
      <c r="AJ70" s="300">
        <v>30414</v>
      </c>
      <c r="AK70" s="300">
        <v>30414</v>
      </c>
      <c r="AL70" s="261" t="s">
        <v>308</v>
      </c>
    </row>
    <row r="71" spans="1:39" ht="15.75" thickBot="1" x14ac:dyDescent="0.3">
      <c r="A71" s="22"/>
      <c r="B71" s="269" t="s">
        <v>307</v>
      </c>
      <c r="C71" s="300">
        <v>1000000</v>
      </c>
      <c r="D71" s="300">
        <v>1330000</v>
      </c>
      <c r="E71" s="300">
        <v>1000000</v>
      </c>
      <c r="F71" s="300">
        <v>640000</v>
      </c>
      <c r="G71" s="300">
        <v>771000</v>
      </c>
      <c r="H71" s="300">
        <v>800000</v>
      </c>
      <c r="I71" s="300">
        <v>1000000</v>
      </c>
      <c r="J71" s="300">
        <v>1000000</v>
      </c>
      <c r="K71" s="300">
        <v>1000000</v>
      </c>
      <c r="L71" s="300">
        <v>1200000</v>
      </c>
      <c r="M71" s="300">
        <v>1300000</v>
      </c>
      <c r="N71" s="300">
        <v>1300000</v>
      </c>
      <c r="O71" s="303">
        <v>539951</v>
      </c>
      <c r="P71" s="300">
        <v>551625</v>
      </c>
      <c r="Q71" s="300">
        <v>563595</v>
      </c>
      <c r="R71" s="300">
        <v>575735</v>
      </c>
      <c r="S71" s="300">
        <v>569602</v>
      </c>
      <c r="T71" s="300">
        <v>478932</v>
      </c>
      <c r="U71" s="300">
        <v>494830</v>
      </c>
      <c r="V71" s="300">
        <v>457774</v>
      </c>
      <c r="W71" s="300">
        <v>455563</v>
      </c>
      <c r="X71" s="300">
        <v>267995</v>
      </c>
      <c r="Y71" s="300">
        <v>276451</v>
      </c>
      <c r="Z71" s="300">
        <v>297308</v>
      </c>
      <c r="AA71" s="300">
        <v>290340</v>
      </c>
      <c r="AB71" s="300">
        <v>287883</v>
      </c>
      <c r="AC71" s="300">
        <v>292339</v>
      </c>
      <c r="AD71" s="300">
        <v>297436</v>
      </c>
      <c r="AE71" s="300">
        <v>278329</v>
      </c>
      <c r="AF71" s="300">
        <v>259392</v>
      </c>
      <c r="AG71" s="300">
        <v>275094</v>
      </c>
      <c r="AH71" s="300">
        <v>253566</v>
      </c>
      <c r="AI71" s="300">
        <v>236554</v>
      </c>
      <c r="AJ71" s="300">
        <v>201269</v>
      </c>
      <c r="AK71" s="300">
        <v>200402</v>
      </c>
      <c r="AL71" s="261" t="s">
        <v>307</v>
      </c>
    </row>
    <row r="72" spans="1:39" x14ac:dyDescent="0.25">
      <c r="A72" s="22"/>
      <c r="B72" s="22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306"/>
      <c r="P72" s="306"/>
      <c r="Q72" s="306"/>
      <c r="R72" s="306"/>
      <c r="S72" s="306"/>
      <c r="T72" s="306"/>
      <c r="U72" s="306"/>
      <c r="V72" s="306"/>
      <c r="W72" s="306"/>
      <c r="X72" s="306"/>
      <c r="Y72" s="306"/>
      <c r="Z72" s="306"/>
      <c r="AA72" s="306"/>
      <c r="AB72" s="306"/>
      <c r="AC72" s="306"/>
      <c r="AD72" s="306"/>
      <c r="AE72" s="306"/>
      <c r="AF72" s="306"/>
      <c r="AG72" s="306"/>
      <c r="AH72" s="306"/>
      <c r="AI72" s="306"/>
      <c r="AJ72" s="306"/>
      <c r="AK72" s="306"/>
    </row>
    <row r="73" spans="1:39" ht="18" x14ac:dyDescent="0.25">
      <c r="A73" s="22"/>
      <c r="B73" s="291" t="s">
        <v>306</v>
      </c>
      <c r="C73" s="307"/>
      <c r="D73" s="307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306"/>
      <c r="P73" s="306"/>
      <c r="Q73" s="306"/>
      <c r="R73" s="306"/>
      <c r="S73" s="306"/>
      <c r="T73" s="306"/>
      <c r="U73" s="306"/>
      <c r="V73" s="306"/>
      <c r="W73" s="306"/>
      <c r="X73" s="306"/>
      <c r="Y73" s="306"/>
      <c r="Z73" s="306"/>
      <c r="AA73" s="306"/>
      <c r="AB73" s="306"/>
      <c r="AC73" s="306"/>
      <c r="AD73" s="306"/>
      <c r="AE73" s="308"/>
      <c r="AF73" s="308"/>
      <c r="AG73" s="308"/>
      <c r="AH73" s="308"/>
      <c r="AI73" s="308"/>
      <c r="AJ73" s="308"/>
      <c r="AK73" s="308"/>
    </row>
    <row r="74" spans="1:39" x14ac:dyDescent="0.25">
      <c r="A74" s="22"/>
      <c r="B74" s="22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306"/>
      <c r="P74" s="306"/>
      <c r="Q74" s="306"/>
      <c r="R74" s="306"/>
      <c r="S74" s="306"/>
      <c r="T74" s="306"/>
      <c r="U74" s="306"/>
      <c r="V74" s="306"/>
      <c r="W74" s="306"/>
      <c r="X74" s="306"/>
      <c r="Y74" s="306"/>
      <c r="Z74" s="306"/>
      <c r="AA74" s="306"/>
      <c r="AB74" s="306"/>
      <c r="AC74" s="306"/>
      <c r="AD74" s="306"/>
      <c r="AE74" s="306"/>
      <c r="AF74" s="306"/>
      <c r="AG74" s="306"/>
      <c r="AH74" s="306"/>
      <c r="AI74" s="306"/>
      <c r="AJ74" s="306"/>
      <c r="AK74" s="306"/>
    </row>
    <row r="75" spans="1:39" ht="15.75" thickBot="1" x14ac:dyDescent="0.3">
      <c r="A75" s="22"/>
      <c r="B75" s="22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306"/>
      <c r="P75" s="306"/>
      <c r="Q75" s="306"/>
      <c r="R75" s="306"/>
      <c r="S75" s="306"/>
      <c r="T75" s="306"/>
      <c r="U75" s="306"/>
      <c r="V75" s="306"/>
      <c r="W75" s="306"/>
      <c r="X75" s="306"/>
      <c r="Y75" s="306"/>
      <c r="Z75" s="306"/>
      <c r="AA75" s="306"/>
      <c r="AB75" s="309"/>
      <c r="AC75" s="306"/>
      <c r="AD75" s="306"/>
      <c r="AE75" s="306"/>
      <c r="AF75" s="306"/>
      <c r="AG75" s="306"/>
      <c r="AH75" s="306"/>
      <c r="AI75" s="306"/>
      <c r="AJ75" s="306"/>
      <c r="AK75" s="306"/>
    </row>
    <row r="76" spans="1:39" ht="15.75" thickBot="1" x14ac:dyDescent="0.3">
      <c r="A76" s="22"/>
      <c r="B76" s="292" t="s">
        <v>270</v>
      </c>
      <c r="C76" s="293">
        <v>1989</v>
      </c>
      <c r="D76" s="293">
        <v>1990</v>
      </c>
      <c r="E76" s="293">
        <v>1991</v>
      </c>
      <c r="F76" s="293">
        <v>1992</v>
      </c>
      <c r="G76" s="293">
        <v>1993</v>
      </c>
      <c r="H76" s="293">
        <v>1994</v>
      </c>
      <c r="I76" s="293">
        <v>1995</v>
      </c>
      <c r="J76" s="293">
        <v>1996</v>
      </c>
      <c r="K76" s="293">
        <v>1997</v>
      </c>
      <c r="L76" s="293">
        <v>1998</v>
      </c>
      <c r="M76" s="293">
        <v>1999</v>
      </c>
      <c r="N76" s="293">
        <v>2000</v>
      </c>
      <c r="O76" s="293">
        <v>2001</v>
      </c>
      <c r="P76" s="293">
        <v>2002</v>
      </c>
      <c r="Q76" s="293">
        <v>2003</v>
      </c>
      <c r="R76" s="293">
        <v>2004</v>
      </c>
      <c r="S76" s="293">
        <v>2005</v>
      </c>
      <c r="T76" s="293">
        <v>2006</v>
      </c>
      <c r="U76" s="293">
        <v>2007</v>
      </c>
      <c r="V76" s="293">
        <v>2008</v>
      </c>
      <c r="W76" s="293">
        <v>2009</v>
      </c>
      <c r="X76" s="292" t="s">
        <v>301</v>
      </c>
      <c r="Y76" s="292" t="s">
        <v>271</v>
      </c>
      <c r="Z76" s="294">
        <v>2012</v>
      </c>
      <c r="AA76" s="294">
        <v>2013</v>
      </c>
      <c r="AB76" s="294">
        <v>2014</v>
      </c>
      <c r="AC76" s="294">
        <v>2015</v>
      </c>
      <c r="AD76" s="294">
        <v>2016</v>
      </c>
      <c r="AE76" s="294">
        <v>2017</v>
      </c>
      <c r="AF76" s="294">
        <v>2018</v>
      </c>
      <c r="AG76" s="294">
        <v>2019</v>
      </c>
      <c r="AH76" s="294">
        <v>2020</v>
      </c>
      <c r="AI76" s="294">
        <v>2021</v>
      </c>
      <c r="AJ76" s="294">
        <v>2022</v>
      </c>
      <c r="AK76" s="294">
        <v>2023</v>
      </c>
      <c r="AL76" s="256" t="s">
        <v>270</v>
      </c>
    </row>
    <row r="77" spans="1:39" ht="15.75" thickBot="1" x14ac:dyDescent="0.3">
      <c r="A77" s="22"/>
      <c r="B77" s="295" t="s">
        <v>304</v>
      </c>
      <c r="C77" s="259">
        <f t="shared" ref="C77:AK77" si="10">(C7+C8+C14+C18+C24+C29+C30+C31)/1000</f>
        <v>2705.7590999999998</v>
      </c>
      <c r="D77" s="259">
        <f t="shared" si="10"/>
        <v>2314.3680999999997</v>
      </c>
      <c r="E77" s="259">
        <f t="shared" si="10"/>
        <v>1873.0854999999999</v>
      </c>
      <c r="F77" s="259">
        <f t="shared" si="10"/>
        <v>1584.0583000000001</v>
      </c>
      <c r="G77" s="259">
        <f t="shared" si="10"/>
        <v>1547.0697</v>
      </c>
      <c r="H77" s="259">
        <f t="shared" si="10"/>
        <v>1497.1780999999999</v>
      </c>
      <c r="I77" s="259">
        <f t="shared" si="10"/>
        <v>1503.6295999999998</v>
      </c>
      <c r="J77" s="259">
        <f t="shared" si="10"/>
        <v>1477.3934999999999</v>
      </c>
      <c r="K77" s="259">
        <f t="shared" si="10"/>
        <v>1391.3734999999999</v>
      </c>
      <c r="L77" s="259">
        <f t="shared" si="10"/>
        <v>1351.8042999999998</v>
      </c>
      <c r="M77" s="259">
        <f t="shared" si="10"/>
        <v>1312.2350999999999</v>
      </c>
      <c r="N77" s="259">
        <f t="shared" si="10"/>
        <v>1234.3869999999999</v>
      </c>
      <c r="O77" s="259">
        <f t="shared" si="10"/>
        <v>1204.28</v>
      </c>
      <c r="P77" s="259">
        <f t="shared" si="10"/>
        <v>1237.8277999999998</v>
      </c>
      <c r="Q77" s="259">
        <f t="shared" si="10"/>
        <v>1245.9996999999998</v>
      </c>
      <c r="R77" s="259">
        <f t="shared" si="10"/>
        <v>1207.8710000000001</v>
      </c>
      <c r="S77" s="259">
        <f t="shared" si="10"/>
        <v>1191.182</v>
      </c>
      <c r="T77" s="259">
        <f t="shared" si="10"/>
        <v>1253.6420000000001</v>
      </c>
      <c r="U77" s="259">
        <f t="shared" si="10"/>
        <v>1213.9000000000001</v>
      </c>
      <c r="V77" s="259">
        <f t="shared" si="10"/>
        <v>1170.2139999999999</v>
      </c>
      <c r="W77" s="259">
        <f t="shared" si="10"/>
        <v>1063.347</v>
      </c>
      <c r="X77" s="259">
        <f t="shared" si="10"/>
        <v>797.10599999999999</v>
      </c>
      <c r="Y77" s="259">
        <f t="shared" si="10"/>
        <v>813.69399999999996</v>
      </c>
      <c r="Z77" s="259">
        <f t="shared" si="10"/>
        <v>841.95699999999999</v>
      </c>
      <c r="AA77" s="259">
        <f t="shared" si="10"/>
        <v>849.36599999999999</v>
      </c>
      <c r="AB77" s="259">
        <f t="shared" si="10"/>
        <v>875.58199999999999</v>
      </c>
      <c r="AC77" s="259">
        <f t="shared" si="10"/>
        <v>897.88499999999999</v>
      </c>
      <c r="AD77" s="259">
        <f t="shared" si="10"/>
        <v>860.79899999999998</v>
      </c>
      <c r="AE77" s="259">
        <f t="shared" si="10"/>
        <v>832.173</v>
      </c>
      <c r="AF77" s="259">
        <f t="shared" si="10"/>
        <v>814.92100000000005</v>
      </c>
      <c r="AG77" s="259">
        <f t="shared" si="10"/>
        <v>779.45</v>
      </c>
      <c r="AH77" s="259">
        <f t="shared" si="10"/>
        <v>748.74699999999996</v>
      </c>
      <c r="AI77" s="259">
        <f t="shared" si="10"/>
        <v>740.75900000000001</v>
      </c>
      <c r="AJ77" s="259">
        <f t="shared" si="10"/>
        <v>753.45600000000002</v>
      </c>
      <c r="AK77" s="259">
        <f t="shared" si="10"/>
        <v>753.21600000000001</v>
      </c>
      <c r="AL77" s="258" t="s">
        <v>304</v>
      </c>
      <c r="AM77" s="260"/>
    </row>
    <row r="78" spans="1:39" ht="15.75" thickBot="1" x14ac:dyDescent="0.3">
      <c r="A78" s="22"/>
      <c r="B78" s="295" t="s">
        <v>46</v>
      </c>
      <c r="C78" s="259">
        <f t="shared" ref="C78:AK78" si="11">(C53+C56+C57)/1000</f>
        <v>15435</v>
      </c>
      <c r="D78" s="259">
        <f t="shared" si="11"/>
        <v>14062</v>
      </c>
      <c r="E78" s="259">
        <f t="shared" si="11"/>
        <v>13879</v>
      </c>
      <c r="F78" s="259">
        <f t="shared" si="11"/>
        <v>12079</v>
      </c>
      <c r="G78" s="259">
        <f t="shared" si="11"/>
        <v>11499</v>
      </c>
      <c r="H78" s="259">
        <f t="shared" si="11"/>
        <v>10897</v>
      </c>
      <c r="I78" s="259">
        <f t="shared" si="11"/>
        <v>10381</v>
      </c>
      <c r="J78" s="259">
        <f t="shared" si="11"/>
        <v>9663</v>
      </c>
      <c r="K78" s="259">
        <f t="shared" si="11"/>
        <v>8937</v>
      </c>
      <c r="L78" s="259">
        <f t="shared" si="11"/>
        <v>8409</v>
      </c>
      <c r="M78" s="259">
        <f t="shared" si="11"/>
        <v>8121</v>
      </c>
      <c r="N78" s="259">
        <f t="shared" si="11"/>
        <v>7657</v>
      </c>
      <c r="O78" s="259">
        <f t="shared" si="11"/>
        <v>7251</v>
      </c>
      <c r="P78" s="259">
        <f t="shared" si="11"/>
        <v>7312</v>
      </c>
      <c r="Q78" s="259">
        <f t="shared" si="11"/>
        <v>7447</v>
      </c>
      <c r="R78" s="259">
        <f t="shared" si="11"/>
        <v>7425.3270000000002</v>
      </c>
      <c r="S78" s="259">
        <f t="shared" si="11"/>
        <v>7610.9579999999996</v>
      </c>
      <c r="T78" s="259">
        <f t="shared" si="11"/>
        <v>7678.2070000000003</v>
      </c>
      <c r="U78" s="259">
        <f t="shared" si="11"/>
        <v>8469.1949999999997</v>
      </c>
      <c r="V78" s="259">
        <f t="shared" si="11"/>
        <v>8881.5820000000003</v>
      </c>
      <c r="W78" s="259">
        <f t="shared" si="11"/>
        <v>9141.482</v>
      </c>
      <c r="X78" s="259">
        <f t="shared" si="11"/>
        <v>8417.4369999999999</v>
      </c>
      <c r="Y78" s="259">
        <f t="shared" si="11"/>
        <v>8533.4339999999993</v>
      </c>
      <c r="Z78" s="259">
        <f t="shared" si="11"/>
        <v>8833.83</v>
      </c>
      <c r="AA78" s="259">
        <f t="shared" si="11"/>
        <v>9135.6779999999999</v>
      </c>
      <c r="AB78" s="259">
        <f t="shared" si="11"/>
        <v>9518.2250000000004</v>
      </c>
      <c r="AC78" s="259">
        <f t="shared" si="11"/>
        <v>9809.5120000000006</v>
      </c>
      <c r="AD78" s="259">
        <f t="shared" si="11"/>
        <v>9875.4830000000002</v>
      </c>
      <c r="AE78" s="259">
        <f t="shared" si="11"/>
        <v>9981.8590000000004</v>
      </c>
      <c r="AF78" s="259">
        <f t="shared" si="11"/>
        <v>10176.4</v>
      </c>
      <c r="AG78" s="259">
        <f t="shared" si="11"/>
        <v>10358.699000000001</v>
      </c>
      <c r="AH78" s="259">
        <f t="shared" si="11"/>
        <v>10281.473</v>
      </c>
      <c r="AI78" s="259">
        <f t="shared" si="11"/>
        <v>10087.439</v>
      </c>
      <c r="AJ78" s="259">
        <f t="shared" si="11"/>
        <v>10247.383</v>
      </c>
      <c r="AK78" s="259">
        <f t="shared" si="11"/>
        <v>10299.549000000001</v>
      </c>
      <c r="AL78" s="258" t="s">
        <v>46</v>
      </c>
    </row>
    <row r="79" spans="1:39" ht="15.75" thickBot="1" x14ac:dyDescent="0.3">
      <c r="A79" s="22"/>
      <c r="B79" s="295" t="s">
        <v>32</v>
      </c>
      <c r="C79" s="259">
        <f t="shared" ref="C79:AK79" si="12">(C37+C38+C39+C44+C45)/1000</f>
        <v>11671</v>
      </c>
      <c r="D79" s="259">
        <f t="shared" si="12"/>
        <v>12003</v>
      </c>
      <c r="E79" s="259">
        <f t="shared" si="12"/>
        <v>10954</v>
      </c>
      <c r="F79" s="259">
        <f t="shared" si="12"/>
        <v>9852</v>
      </c>
      <c r="G79" s="259">
        <f t="shared" si="12"/>
        <v>9262</v>
      </c>
      <c r="H79" s="259">
        <f t="shared" si="12"/>
        <v>7757.9999999999991</v>
      </c>
      <c r="I79" s="259">
        <f t="shared" si="12"/>
        <v>7960</v>
      </c>
      <c r="J79" s="259">
        <f t="shared" si="12"/>
        <v>8235</v>
      </c>
      <c r="K79" s="259">
        <f t="shared" si="12"/>
        <v>7097</v>
      </c>
      <c r="L79" s="259">
        <f t="shared" si="12"/>
        <v>7194</v>
      </c>
      <c r="M79" s="259">
        <f t="shared" si="12"/>
        <v>5848</v>
      </c>
      <c r="N79" s="259">
        <f t="shared" si="12"/>
        <v>4797</v>
      </c>
      <c r="O79" s="259">
        <f t="shared" si="12"/>
        <v>4447</v>
      </c>
      <c r="P79" s="259">
        <f t="shared" si="12"/>
        <v>5058.0000000000009</v>
      </c>
      <c r="Q79" s="259">
        <f t="shared" si="12"/>
        <v>5145</v>
      </c>
      <c r="R79" s="259">
        <f t="shared" si="12"/>
        <v>6494.6660000000002</v>
      </c>
      <c r="S79" s="259">
        <f t="shared" si="12"/>
        <v>6622.3019999999997</v>
      </c>
      <c r="T79" s="259">
        <f t="shared" si="12"/>
        <v>6814.6049999999996</v>
      </c>
      <c r="U79" s="259">
        <f t="shared" si="12"/>
        <v>6564.9070000000002</v>
      </c>
      <c r="V79" s="259">
        <f t="shared" si="12"/>
        <v>6173.6139999999996</v>
      </c>
      <c r="W79" s="259">
        <f t="shared" si="12"/>
        <v>5793.415</v>
      </c>
      <c r="X79" s="259">
        <f t="shared" si="12"/>
        <v>5428.2719999999999</v>
      </c>
      <c r="Y79" s="259">
        <f t="shared" si="12"/>
        <v>5363.7969999999996</v>
      </c>
      <c r="Z79" s="259">
        <f t="shared" si="12"/>
        <v>5234.3130000000001</v>
      </c>
      <c r="AA79" s="259">
        <f t="shared" si="12"/>
        <v>5180.1729999999998</v>
      </c>
      <c r="AB79" s="259">
        <f t="shared" si="12"/>
        <v>5041.7879999999996</v>
      </c>
      <c r="AC79" s="259">
        <f t="shared" si="12"/>
        <v>4926.9279999999999</v>
      </c>
      <c r="AD79" s="259">
        <f t="shared" si="12"/>
        <v>4707.7190000000001</v>
      </c>
      <c r="AE79" s="259">
        <f t="shared" si="12"/>
        <v>4406.0140000000001</v>
      </c>
      <c r="AF79" s="259">
        <f t="shared" si="12"/>
        <v>3925.2829999999999</v>
      </c>
      <c r="AG79" s="259">
        <f t="shared" si="12"/>
        <v>3834.136</v>
      </c>
      <c r="AH79" s="259">
        <f t="shared" si="12"/>
        <v>3784.5070000000001</v>
      </c>
      <c r="AI79" s="259">
        <f t="shared" si="12"/>
        <v>3619.5810000000001</v>
      </c>
      <c r="AJ79" s="259">
        <f t="shared" si="12"/>
        <v>3328.7339999999999</v>
      </c>
      <c r="AK79" s="259">
        <f t="shared" si="12"/>
        <v>3154.0529999999999</v>
      </c>
      <c r="AL79" s="258" t="s">
        <v>32</v>
      </c>
    </row>
    <row r="80" spans="1:39" x14ac:dyDescent="0.25">
      <c r="A80" s="22"/>
      <c r="B80" s="22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306"/>
      <c r="P80" s="306"/>
      <c r="Q80" s="306"/>
      <c r="R80" s="306"/>
      <c r="S80" s="306"/>
      <c r="T80" s="306"/>
      <c r="U80" s="306"/>
      <c r="V80" s="306"/>
      <c r="W80" s="306"/>
      <c r="X80" s="306"/>
      <c r="Y80" s="306"/>
      <c r="Z80" s="306"/>
      <c r="AA80" s="306"/>
      <c r="AB80" s="306"/>
      <c r="AC80" s="306"/>
      <c r="AD80" s="306"/>
      <c r="AE80" s="306"/>
      <c r="AF80" s="306"/>
      <c r="AG80" s="306"/>
      <c r="AH80" s="306"/>
      <c r="AI80" s="306"/>
      <c r="AJ80" s="306"/>
      <c r="AK80" s="306"/>
    </row>
    <row r="81" spans="1:38" ht="18.75" thickBot="1" x14ac:dyDescent="0.3">
      <c r="A81" s="22"/>
      <c r="B81" s="329" t="s">
        <v>305</v>
      </c>
      <c r="C81" s="250"/>
      <c r="D81" s="250"/>
      <c r="E81" s="310"/>
      <c r="F81" s="310"/>
      <c r="G81" s="310"/>
      <c r="H81" s="310"/>
      <c r="I81" s="310"/>
      <c r="J81" s="310"/>
      <c r="K81" s="310"/>
      <c r="L81" s="310"/>
      <c r="M81" s="310"/>
      <c r="N81" s="310"/>
      <c r="O81" s="310"/>
      <c r="P81" s="310"/>
      <c r="Q81" s="310"/>
      <c r="R81" s="310"/>
      <c r="S81" s="310"/>
      <c r="T81" s="310"/>
      <c r="U81" s="310"/>
      <c r="V81" s="310"/>
      <c r="W81" s="310"/>
      <c r="X81" s="310"/>
      <c r="Y81" s="310"/>
      <c r="Z81" s="310"/>
      <c r="AA81" s="310"/>
      <c r="AB81" s="310"/>
      <c r="AC81" s="310"/>
      <c r="AD81" s="310"/>
      <c r="AE81" s="310"/>
      <c r="AF81" s="310"/>
      <c r="AG81" s="310"/>
      <c r="AH81" s="310"/>
      <c r="AI81" s="310"/>
      <c r="AJ81" s="310"/>
      <c r="AK81" s="310"/>
      <c r="AL81" s="4"/>
    </row>
    <row r="82" spans="1:38" ht="15.75" thickBot="1" x14ac:dyDescent="0.3">
      <c r="A82" s="22"/>
      <c r="B82" s="330" t="s">
        <v>270</v>
      </c>
      <c r="C82" s="332">
        <v>1989</v>
      </c>
      <c r="D82" s="332">
        <v>1990</v>
      </c>
      <c r="E82" s="332">
        <v>1991</v>
      </c>
      <c r="F82" s="332">
        <v>1992</v>
      </c>
      <c r="G82" s="332">
        <v>1993</v>
      </c>
      <c r="H82" s="332">
        <v>1994</v>
      </c>
      <c r="I82" s="332">
        <v>1995</v>
      </c>
      <c r="J82" s="332">
        <v>1996</v>
      </c>
      <c r="K82" s="332">
        <v>1997</v>
      </c>
      <c r="L82" s="332">
        <v>1998</v>
      </c>
      <c r="M82" s="332">
        <v>1999</v>
      </c>
      <c r="N82" s="332">
        <v>2000</v>
      </c>
      <c r="O82" s="332">
        <v>2001</v>
      </c>
      <c r="P82" s="332">
        <v>2002</v>
      </c>
      <c r="Q82" s="332">
        <v>2003</v>
      </c>
      <c r="R82" s="332">
        <v>2004</v>
      </c>
      <c r="S82" s="332">
        <v>2005</v>
      </c>
      <c r="T82" s="332">
        <v>2006</v>
      </c>
      <c r="U82" s="332">
        <v>2007</v>
      </c>
      <c r="V82" s="332">
        <v>2008</v>
      </c>
      <c r="W82" s="332">
        <v>2009</v>
      </c>
      <c r="X82" s="330" t="s">
        <v>301</v>
      </c>
      <c r="Y82" s="330" t="s">
        <v>271</v>
      </c>
      <c r="Z82" s="333">
        <v>2012</v>
      </c>
      <c r="AA82" s="333">
        <v>2013</v>
      </c>
      <c r="AB82" s="333">
        <v>2014</v>
      </c>
      <c r="AC82" s="333">
        <v>2015</v>
      </c>
      <c r="AD82" s="333">
        <v>2016</v>
      </c>
      <c r="AE82" s="333">
        <v>2017</v>
      </c>
      <c r="AF82" s="333">
        <v>2018</v>
      </c>
      <c r="AG82" s="333">
        <v>2019</v>
      </c>
      <c r="AH82" s="333">
        <v>2020</v>
      </c>
      <c r="AI82" s="333">
        <v>2021</v>
      </c>
      <c r="AJ82" s="333">
        <v>2022</v>
      </c>
      <c r="AK82" s="333">
        <v>2023</v>
      </c>
      <c r="AL82" s="256" t="s">
        <v>270</v>
      </c>
    </row>
    <row r="83" spans="1:38" ht="15.75" thickBot="1" x14ac:dyDescent="0.3">
      <c r="A83" s="22"/>
      <c r="B83" s="331" t="s">
        <v>304</v>
      </c>
      <c r="C83" s="296">
        <f t="shared" ref="C83:AK83" si="13">((C7*C90+C8*C91+C29*C93+C14*C94+C18*C96+C24*C97+C30*C99+C31*C100)/C77)/1000</f>
        <v>3.5560238510209703</v>
      </c>
      <c r="D83" s="296">
        <f t="shared" si="13"/>
        <v>3.5560238510209707</v>
      </c>
      <c r="E83" s="296">
        <f t="shared" si="13"/>
        <v>3.5560238510209703</v>
      </c>
      <c r="F83" s="296">
        <f t="shared" si="13"/>
        <v>3.5560238510209707</v>
      </c>
      <c r="G83" s="296">
        <f t="shared" si="13"/>
        <v>3.5560238510209703</v>
      </c>
      <c r="H83" s="296">
        <f t="shared" si="13"/>
        <v>3.5560238510209703</v>
      </c>
      <c r="I83" s="296">
        <f t="shared" si="13"/>
        <v>3.5560238510209707</v>
      </c>
      <c r="J83" s="296">
        <f t="shared" si="13"/>
        <v>3.5560238510209707</v>
      </c>
      <c r="K83" s="296">
        <f t="shared" si="13"/>
        <v>3.5560238510209699</v>
      </c>
      <c r="L83" s="296">
        <f t="shared" si="13"/>
        <v>3.5560238510209703</v>
      </c>
      <c r="M83" s="296">
        <f t="shared" si="13"/>
        <v>3.5560238510209703</v>
      </c>
      <c r="N83" s="296">
        <f t="shared" si="13"/>
        <v>3.5560238510209703</v>
      </c>
      <c r="O83" s="296">
        <f t="shared" si="13"/>
        <v>3.5560238510209703</v>
      </c>
      <c r="P83" s="296">
        <f t="shared" si="13"/>
        <v>3.5560238510209712</v>
      </c>
      <c r="Q83" s="296">
        <f t="shared" si="13"/>
        <v>3.5560238510209707</v>
      </c>
      <c r="R83" s="296">
        <f t="shared" si="13"/>
        <v>3.5565459436428615</v>
      </c>
      <c r="S83" s="296">
        <f t="shared" si="13"/>
        <v>3.5409794084299189</v>
      </c>
      <c r="T83" s="296">
        <f t="shared" si="13"/>
        <v>3.5045628351706566</v>
      </c>
      <c r="U83" s="296">
        <f t="shared" si="13"/>
        <v>3.5069664223783938</v>
      </c>
      <c r="V83" s="296">
        <f t="shared" si="13"/>
        <v>3.5204240193606844</v>
      </c>
      <c r="W83" s="296">
        <f t="shared" si="13"/>
        <v>3.5301723111914618</v>
      </c>
      <c r="X83" s="296">
        <f t="shared" si="13"/>
        <v>3.548105036318093</v>
      </c>
      <c r="Y83" s="296">
        <f t="shared" si="13"/>
        <v>3.5018061629137338</v>
      </c>
      <c r="Z83" s="296">
        <f t="shared" si="13"/>
        <v>3.5014295289833077</v>
      </c>
      <c r="AA83" s="296">
        <f t="shared" si="13"/>
        <v>3.5168827199552606</v>
      </c>
      <c r="AB83" s="296">
        <f t="shared" si="13"/>
        <v>3.513739440391658</v>
      </c>
      <c r="AC83" s="296">
        <f t="shared" si="13"/>
        <v>3.5036557808193503</v>
      </c>
      <c r="AD83" s="296">
        <f t="shared" si="13"/>
        <v>3.4364107554788834</v>
      </c>
      <c r="AE83" s="296">
        <f t="shared" si="13"/>
        <v>3.4807897210121901</v>
      </c>
      <c r="AF83" s="296">
        <f t="shared" si="13"/>
        <v>3.5023886490788332</v>
      </c>
      <c r="AG83" s="296">
        <f t="shared" si="13"/>
        <v>3.5337696910467669</v>
      </c>
      <c r="AH83" s="296">
        <f t="shared" si="13"/>
        <v>3.5669001394663633</v>
      </c>
      <c r="AI83" s="296">
        <f t="shared" si="13"/>
        <v>3.6371233634284614</v>
      </c>
      <c r="AJ83" s="296">
        <f t="shared" si="13"/>
        <v>3.6538881329784072</v>
      </c>
      <c r="AK83" s="296">
        <f t="shared" si="13"/>
        <v>3.6922489670688474</v>
      </c>
      <c r="AL83" s="257" t="s">
        <v>304</v>
      </c>
    </row>
    <row r="84" spans="1:38" ht="15" customHeight="1" thickBot="1" x14ac:dyDescent="0.3">
      <c r="A84" s="22"/>
      <c r="B84" s="331" t="s">
        <v>46</v>
      </c>
      <c r="C84" s="311">
        <f t="shared" ref="C84:AK84" si="14">((C53*C108+C56*C109+C57*C110)/C78)/1000</f>
        <v>0.44206773730125998</v>
      </c>
      <c r="D84" s="311">
        <f t="shared" si="14"/>
        <v>0.44570727682121747</v>
      </c>
      <c r="E84" s="311">
        <f t="shared" si="14"/>
        <v>0.44757357316674179</v>
      </c>
      <c r="F84" s="311">
        <f t="shared" si="14"/>
        <v>0.44523708724137956</v>
      </c>
      <c r="G84" s="311">
        <f t="shared" si="14"/>
        <v>0.44475400370807755</v>
      </c>
      <c r="H84" s="311">
        <f t="shared" si="14"/>
        <v>0.4452857691261376</v>
      </c>
      <c r="I84" s="311">
        <f t="shared" si="14"/>
        <v>0.44555897178173992</v>
      </c>
      <c r="J84" s="311">
        <f t="shared" si="14"/>
        <v>0.44598011729623233</v>
      </c>
      <c r="K84" s="311">
        <f t="shared" si="14"/>
        <v>0.44664540054540575</v>
      </c>
      <c r="L84" s="311">
        <f t="shared" si="14"/>
        <v>0.44610341943603377</v>
      </c>
      <c r="M84" s="311">
        <f t="shared" si="14"/>
        <v>0.44595113380592299</v>
      </c>
      <c r="N84" s="311">
        <f t="shared" si="14"/>
        <v>0.44620102985497428</v>
      </c>
      <c r="O84" s="311">
        <f t="shared" si="14"/>
        <v>0.44689168240742172</v>
      </c>
      <c r="P84" s="311">
        <f t="shared" si="14"/>
        <v>0.4463347786535643</v>
      </c>
      <c r="Q84" s="311">
        <f t="shared" si="14"/>
        <v>0.4461889368178602</v>
      </c>
      <c r="R84" s="311">
        <f t="shared" si="14"/>
        <v>0.44778610763422305</v>
      </c>
      <c r="S84" s="311">
        <f t="shared" si="14"/>
        <v>0.44830011188651975</v>
      </c>
      <c r="T84" s="311">
        <f t="shared" si="14"/>
        <v>0.4489896614965917</v>
      </c>
      <c r="U84" s="311">
        <f t="shared" si="14"/>
        <v>0.44887011120622461</v>
      </c>
      <c r="V84" s="311">
        <f t="shared" si="14"/>
        <v>0.4455440232917221</v>
      </c>
      <c r="W84" s="311">
        <f t="shared" si="14"/>
        <v>0.44542938149322286</v>
      </c>
      <c r="X84" s="311">
        <f t="shared" si="14"/>
        <v>0.44647487168408528</v>
      </c>
      <c r="Y84" s="311">
        <f t="shared" si="14"/>
        <v>0.4467434865005443</v>
      </c>
      <c r="Z84" s="311">
        <f t="shared" si="14"/>
        <v>0.44671954206894732</v>
      </c>
      <c r="AA84" s="311">
        <f t="shared" si="14"/>
        <v>0.44616056864632386</v>
      </c>
      <c r="AB84" s="311">
        <f t="shared" si="14"/>
        <v>0.44777122193395241</v>
      </c>
      <c r="AC84" s="311">
        <f t="shared" si="14"/>
        <v>0.44747070567581304</v>
      </c>
      <c r="AD84" s="311">
        <f t="shared" si="14"/>
        <v>0.44747091836096575</v>
      </c>
      <c r="AE84" s="311">
        <f t="shared" si="14"/>
        <v>0.4473516052847612</v>
      </c>
      <c r="AF84" s="311">
        <f t="shared" si="14"/>
        <v>0.44772290426115718</v>
      </c>
      <c r="AG84" s="311">
        <f t="shared" si="14"/>
        <v>0.44760591567195823</v>
      </c>
      <c r="AH84" s="311">
        <f t="shared" si="14"/>
        <v>0.44736243411972521</v>
      </c>
      <c r="AI84" s="311">
        <f t="shared" si="14"/>
        <v>0.44785810077632887</v>
      </c>
      <c r="AJ84" s="340">
        <f t="shared" si="14"/>
        <v>0.44431018055619498</v>
      </c>
      <c r="AK84" s="340">
        <f t="shared" si="14"/>
        <v>0.44794070793109675</v>
      </c>
      <c r="AL84" s="257" t="s">
        <v>46</v>
      </c>
    </row>
    <row r="85" spans="1:38" ht="15.75" thickBot="1" x14ac:dyDescent="0.3">
      <c r="A85" s="22"/>
      <c r="B85" s="331" t="s">
        <v>32</v>
      </c>
      <c r="C85" s="311">
        <f t="shared" ref="C85:AK85" si="15">((C37*C102+C38*C103+C39*C104+C44*C105+C45*C106)/C79)/1000</f>
        <v>0.28804688353782082</v>
      </c>
      <c r="D85" s="311">
        <f t="shared" si="15"/>
        <v>0.28651286958330918</v>
      </c>
      <c r="E85" s="311">
        <f t="shared" si="15"/>
        <v>0.28490200343048322</v>
      </c>
      <c r="F85" s="311">
        <f t="shared" si="15"/>
        <v>0.28672405483283464</v>
      </c>
      <c r="G85" s="311">
        <f t="shared" si="15"/>
        <v>0.28541505878400275</v>
      </c>
      <c r="H85" s="311">
        <f t="shared" si="15"/>
        <v>0.28560512351519773</v>
      </c>
      <c r="I85" s="311">
        <f t="shared" si="15"/>
        <v>0.28558229685180569</v>
      </c>
      <c r="J85" s="311">
        <f t="shared" si="15"/>
        <v>0.28499881463988258</v>
      </c>
      <c r="K85" s="311">
        <f t="shared" si="15"/>
        <v>0.28506818757772834</v>
      </c>
      <c r="L85" s="311">
        <f t="shared" si="15"/>
        <v>0.28512094901471952</v>
      </c>
      <c r="M85" s="311">
        <f t="shared" si="15"/>
        <v>0.28469605870791154</v>
      </c>
      <c r="N85" s="311">
        <f t="shared" si="15"/>
        <v>0.28434625622972337</v>
      </c>
      <c r="O85" s="311">
        <f t="shared" si="15"/>
        <v>0.28576190828098741</v>
      </c>
      <c r="P85" s="311">
        <f t="shared" si="15"/>
        <v>0.28511773572350552</v>
      </c>
      <c r="Q85" s="311">
        <f t="shared" si="15"/>
        <v>0.28394158095938071</v>
      </c>
      <c r="R85" s="311">
        <f t="shared" si="15"/>
        <v>0.28400647644090238</v>
      </c>
      <c r="S85" s="311">
        <f t="shared" si="15"/>
        <v>0.29345840757230951</v>
      </c>
      <c r="T85" s="311">
        <f t="shared" si="15"/>
        <v>0.28996732108382223</v>
      </c>
      <c r="U85" s="311">
        <f t="shared" si="15"/>
        <v>0.28665605334861605</v>
      </c>
      <c r="V85" s="311">
        <f t="shared" si="15"/>
        <v>0.28825406109466573</v>
      </c>
      <c r="W85" s="311">
        <f t="shared" si="15"/>
        <v>0.28789729898530608</v>
      </c>
      <c r="X85" s="311">
        <f t="shared" si="15"/>
        <v>0.29350787713240339</v>
      </c>
      <c r="Y85" s="311">
        <f t="shared" si="15"/>
        <v>0.2872361877734384</v>
      </c>
      <c r="Z85" s="311">
        <f t="shared" si="15"/>
        <v>0.28330356875983459</v>
      </c>
      <c r="AA85" s="311">
        <f t="shared" si="15"/>
        <v>0.28198991165494525</v>
      </c>
      <c r="AB85" s="311">
        <f t="shared" si="15"/>
        <v>0.27929798514804038</v>
      </c>
      <c r="AC85" s="311">
        <f t="shared" si="15"/>
        <v>0.27515551054141135</v>
      </c>
      <c r="AD85" s="311">
        <f t="shared" si="15"/>
        <v>0.27786150327867692</v>
      </c>
      <c r="AE85" s="311">
        <f t="shared" si="15"/>
        <v>0.27584480533170525</v>
      </c>
      <c r="AF85" s="311">
        <f t="shared" si="15"/>
        <v>0.27627208859402153</v>
      </c>
      <c r="AG85" s="311">
        <f t="shared" si="15"/>
        <v>0.27794608961180811</v>
      </c>
      <c r="AH85" s="311">
        <f t="shared" si="15"/>
        <v>0.27753550038700053</v>
      </c>
      <c r="AI85" s="340">
        <f t="shared" si="15"/>
        <v>0.28263995269599995</v>
      </c>
      <c r="AJ85" s="340">
        <f t="shared" si="15"/>
        <v>0.28268363441660393</v>
      </c>
      <c r="AK85" s="340">
        <f t="shared" si="15"/>
        <v>0.28084981609990756</v>
      </c>
      <c r="AL85" s="257" t="s">
        <v>32</v>
      </c>
    </row>
    <row r="86" spans="1:38" ht="15.75" thickBot="1" x14ac:dyDescent="0.3">
      <c r="A86" s="22"/>
      <c r="B86" s="251"/>
      <c r="C86" s="247"/>
      <c r="D86" s="247"/>
      <c r="E86" s="247"/>
      <c r="F86" s="247"/>
      <c r="G86" s="247"/>
      <c r="H86" s="247"/>
      <c r="I86" s="247"/>
      <c r="J86" s="247"/>
      <c r="K86" s="247"/>
      <c r="L86" s="247"/>
      <c r="M86" s="247"/>
      <c r="N86" s="247"/>
      <c r="O86" s="247"/>
      <c r="P86" s="246"/>
      <c r="Q86" s="246"/>
      <c r="R86" s="246"/>
      <c r="S86" s="246"/>
      <c r="T86" s="246"/>
      <c r="U86" s="246"/>
      <c r="V86" s="246"/>
      <c r="W86" s="246"/>
      <c r="X86" s="246"/>
      <c r="Y86" s="246"/>
      <c r="Z86" s="246"/>
      <c r="AA86" s="246"/>
      <c r="AB86" s="246"/>
      <c r="AC86" s="246"/>
      <c r="AD86" s="246"/>
      <c r="AE86" s="246"/>
      <c r="AF86" s="246"/>
      <c r="AG86" s="246"/>
      <c r="AH86" s="246"/>
      <c r="AI86" s="246"/>
      <c r="AJ86" s="246"/>
      <c r="AK86" s="246"/>
      <c r="AL86" s="251"/>
    </row>
    <row r="87" spans="1:38" ht="15.75" thickBot="1" x14ac:dyDescent="0.3">
      <c r="A87" s="22"/>
      <c r="B87" s="297" t="s">
        <v>302</v>
      </c>
      <c r="C87" s="310"/>
      <c r="D87" s="310"/>
      <c r="E87" s="310"/>
      <c r="F87" s="310"/>
      <c r="G87" s="310"/>
      <c r="H87" s="310"/>
      <c r="I87" s="310"/>
      <c r="J87" s="310"/>
      <c r="K87" s="310"/>
      <c r="L87" s="310"/>
      <c r="M87" s="310"/>
      <c r="N87" s="310"/>
      <c r="O87" s="310"/>
      <c r="P87" s="310"/>
      <c r="Q87" s="310"/>
      <c r="R87" s="310"/>
      <c r="S87" s="310"/>
      <c r="T87" s="310"/>
      <c r="U87" s="310"/>
      <c r="V87" s="310"/>
      <c r="W87" s="310"/>
      <c r="X87" s="310"/>
      <c r="Y87" s="310"/>
      <c r="Z87" s="310"/>
      <c r="AA87" s="310"/>
      <c r="AB87" s="310"/>
      <c r="AC87" s="310"/>
      <c r="AD87" s="310"/>
      <c r="AE87" s="310"/>
      <c r="AF87" s="310"/>
      <c r="AG87" s="310"/>
      <c r="AH87" s="310"/>
      <c r="AI87" s="310"/>
      <c r="AJ87" s="310"/>
      <c r="AK87" s="310"/>
      <c r="AL87" s="244"/>
    </row>
    <row r="88" spans="1:38" ht="15.75" thickBot="1" x14ac:dyDescent="0.3">
      <c r="A88" s="22"/>
      <c r="B88" s="298" t="s">
        <v>270</v>
      </c>
      <c r="C88" s="312">
        <v>1989</v>
      </c>
      <c r="D88" s="312">
        <v>1990</v>
      </c>
      <c r="E88" s="312">
        <v>1991</v>
      </c>
      <c r="F88" s="293">
        <v>1992</v>
      </c>
      <c r="G88" s="293">
        <v>1993</v>
      </c>
      <c r="H88" s="293">
        <v>1994</v>
      </c>
      <c r="I88" s="293">
        <v>1995</v>
      </c>
      <c r="J88" s="293">
        <v>1996</v>
      </c>
      <c r="K88" s="293">
        <v>1997</v>
      </c>
      <c r="L88" s="293">
        <v>1998</v>
      </c>
      <c r="M88" s="293">
        <v>1999</v>
      </c>
      <c r="N88" s="293">
        <v>2000</v>
      </c>
      <c r="O88" s="293">
        <v>2001</v>
      </c>
      <c r="P88" s="293">
        <v>2002</v>
      </c>
      <c r="Q88" s="293">
        <v>2003</v>
      </c>
      <c r="R88" s="293">
        <v>2004</v>
      </c>
      <c r="S88" s="293">
        <v>2005</v>
      </c>
      <c r="T88" s="293">
        <v>2006</v>
      </c>
      <c r="U88" s="293">
        <v>2007</v>
      </c>
      <c r="V88" s="293">
        <v>2008</v>
      </c>
      <c r="W88" s="293">
        <v>2009</v>
      </c>
      <c r="X88" s="292" t="s">
        <v>301</v>
      </c>
      <c r="Y88" s="292" t="s">
        <v>271</v>
      </c>
      <c r="Z88" s="294">
        <v>2012</v>
      </c>
      <c r="AA88" s="294">
        <v>2013</v>
      </c>
      <c r="AB88" s="294">
        <v>2014</v>
      </c>
      <c r="AC88" s="294">
        <v>2015</v>
      </c>
      <c r="AD88" s="294">
        <v>2016</v>
      </c>
      <c r="AE88" s="294">
        <v>2017</v>
      </c>
      <c r="AF88" s="294">
        <v>2018</v>
      </c>
      <c r="AG88" s="294">
        <v>2019</v>
      </c>
      <c r="AH88" s="294">
        <v>2020</v>
      </c>
      <c r="AI88" s="336">
        <v>2021</v>
      </c>
      <c r="AJ88" s="294">
        <v>2022</v>
      </c>
      <c r="AK88" s="294">
        <v>2023</v>
      </c>
      <c r="AL88" s="249"/>
    </row>
    <row r="89" spans="1:38" ht="15.75" thickBot="1" x14ac:dyDescent="0.3">
      <c r="A89" s="22"/>
      <c r="B89" s="299" t="s">
        <v>300</v>
      </c>
      <c r="C89" s="313"/>
      <c r="D89" s="310"/>
      <c r="E89" s="310"/>
      <c r="F89" s="310"/>
      <c r="G89" s="310"/>
      <c r="H89" s="310"/>
      <c r="I89" s="310"/>
      <c r="J89" s="310"/>
      <c r="K89" s="310"/>
      <c r="L89" s="310"/>
      <c r="M89" s="310"/>
      <c r="N89" s="310"/>
      <c r="O89" s="310"/>
      <c r="P89" s="310"/>
      <c r="Q89" s="310"/>
      <c r="R89" s="310"/>
      <c r="S89" s="310"/>
      <c r="T89" s="310"/>
      <c r="U89" s="310"/>
      <c r="V89" s="310"/>
      <c r="W89" s="310"/>
      <c r="X89" s="310"/>
      <c r="Y89" s="310"/>
      <c r="Z89" s="310"/>
      <c r="AA89" s="310"/>
      <c r="AB89" s="310"/>
      <c r="AC89" s="310"/>
      <c r="AD89" s="310"/>
      <c r="AE89" s="310"/>
      <c r="AF89" s="310"/>
      <c r="AG89" s="310"/>
      <c r="AH89" s="310"/>
      <c r="AI89" s="310"/>
      <c r="AJ89" s="311"/>
      <c r="AK89" s="311"/>
      <c r="AL89" s="4"/>
    </row>
    <row r="90" spans="1:38" ht="15.75" thickBot="1" x14ac:dyDescent="0.3">
      <c r="A90" s="22"/>
      <c r="B90" s="252" t="s">
        <v>299</v>
      </c>
      <c r="C90" s="311">
        <v>3.3694419577235775</v>
      </c>
      <c r="D90" s="311">
        <v>3.3694419577235775</v>
      </c>
      <c r="E90" s="311">
        <v>3.3694419577235775</v>
      </c>
      <c r="F90" s="311">
        <v>3.3694419577235775</v>
      </c>
      <c r="G90" s="311">
        <v>3.3694419577235775</v>
      </c>
      <c r="H90" s="311">
        <v>3.3694419577235775</v>
      </c>
      <c r="I90" s="311">
        <v>3.3694419577235775</v>
      </c>
      <c r="J90" s="311">
        <v>3.3694419577235775</v>
      </c>
      <c r="K90" s="311">
        <v>3.3694419577235775</v>
      </c>
      <c r="L90" s="311">
        <v>3.3694419577235775</v>
      </c>
      <c r="M90" s="311">
        <v>3.3694419577235775</v>
      </c>
      <c r="N90" s="311">
        <v>3.3694419577235775</v>
      </c>
      <c r="O90" s="311">
        <v>3.3694419577235775</v>
      </c>
      <c r="P90" s="311">
        <v>3.3694419577235775</v>
      </c>
      <c r="Q90" s="311">
        <v>3.3694419577235775</v>
      </c>
      <c r="R90" s="311">
        <v>3.3694419577235775</v>
      </c>
      <c r="S90" s="311">
        <v>3.3694419577235775</v>
      </c>
      <c r="T90" s="311">
        <v>3.3694419577235775</v>
      </c>
      <c r="U90" s="311">
        <v>3.3694419577235775</v>
      </c>
      <c r="V90" s="311">
        <v>3.3694419577235775</v>
      </c>
      <c r="W90" s="311">
        <v>3.3694419577235775</v>
      </c>
      <c r="X90" s="311">
        <v>3.3694419577235775</v>
      </c>
      <c r="Y90" s="311">
        <v>3.3694419577235775</v>
      </c>
      <c r="Z90" s="311">
        <v>3.3694419577235775</v>
      </c>
      <c r="AA90" s="311">
        <v>3.3694419577235775</v>
      </c>
      <c r="AB90" s="311">
        <v>3.3694419577235775</v>
      </c>
      <c r="AC90" s="311">
        <v>3.3694419577235775</v>
      </c>
      <c r="AD90" s="311">
        <v>3.3694419577235775</v>
      </c>
      <c r="AE90" s="311">
        <v>3.3694419577235775</v>
      </c>
      <c r="AF90" s="311">
        <v>3.3694419577235775</v>
      </c>
      <c r="AG90" s="311">
        <v>3.3694419577235775</v>
      </c>
      <c r="AH90" s="311">
        <v>3.3694419577235775</v>
      </c>
      <c r="AI90" s="337">
        <v>3.3694419577235775</v>
      </c>
      <c r="AJ90" s="340">
        <v>3.3694419577235775</v>
      </c>
      <c r="AK90" s="340">
        <v>3.3694419577235775</v>
      </c>
      <c r="AL90" s="4"/>
    </row>
    <row r="91" spans="1:38" ht="15.75" thickBot="1" x14ac:dyDescent="0.3">
      <c r="A91" s="22"/>
      <c r="B91" s="252" t="s">
        <v>297</v>
      </c>
      <c r="C91" s="311">
        <v>2.7086221138211384</v>
      </c>
      <c r="D91" s="311">
        <v>2.7086221138211384</v>
      </c>
      <c r="E91" s="311">
        <v>2.7086221138211384</v>
      </c>
      <c r="F91" s="311">
        <v>2.7086221138211384</v>
      </c>
      <c r="G91" s="311">
        <v>2.7086221138211384</v>
      </c>
      <c r="H91" s="311">
        <v>2.7086221138211384</v>
      </c>
      <c r="I91" s="311">
        <v>2.7086221138211384</v>
      </c>
      <c r="J91" s="311">
        <v>2.7086221138211384</v>
      </c>
      <c r="K91" s="311">
        <v>2.7086221138211384</v>
      </c>
      <c r="L91" s="311">
        <v>2.7086221138211384</v>
      </c>
      <c r="M91" s="311">
        <v>2.7086221138211384</v>
      </c>
      <c r="N91" s="311">
        <v>2.7086221138211384</v>
      </c>
      <c r="O91" s="311">
        <v>2.7086221138211384</v>
      </c>
      <c r="P91" s="311">
        <v>2.7086221138211384</v>
      </c>
      <c r="Q91" s="311">
        <v>2.7086221138211384</v>
      </c>
      <c r="R91" s="311">
        <v>2.7086221138211384</v>
      </c>
      <c r="S91" s="311">
        <v>2.7086221138211384</v>
      </c>
      <c r="T91" s="311">
        <v>2.7086221138211384</v>
      </c>
      <c r="U91" s="311">
        <v>2.7086221138211384</v>
      </c>
      <c r="V91" s="311">
        <v>2.7086221138211384</v>
      </c>
      <c r="W91" s="311">
        <v>2.7086221138211384</v>
      </c>
      <c r="X91" s="311">
        <v>2.7086221138211384</v>
      </c>
      <c r="Y91" s="311">
        <v>2.7086221138211384</v>
      </c>
      <c r="Z91" s="311">
        <v>2.7086221138211384</v>
      </c>
      <c r="AA91" s="311">
        <v>2.7086221138211384</v>
      </c>
      <c r="AB91" s="311">
        <v>2.7086221138211384</v>
      </c>
      <c r="AC91" s="311">
        <v>2.7086221138211384</v>
      </c>
      <c r="AD91" s="311">
        <v>2.7086221138211384</v>
      </c>
      <c r="AE91" s="311">
        <v>2.7086221138211384</v>
      </c>
      <c r="AF91" s="311">
        <v>2.7086221138211384</v>
      </c>
      <c r="AG91" s="311">
        <v>2.7086221138211384</v>
      </c>
      <c r="AH91" s="311">
        <v>2.7086221138211384</v>
      </c>
      <c r="AI91" s="337">
        <v>2.7086221138211384</v>
      </c>
      <c r="AJ91" s="340">
        <v>2.7086221138211384</v>
      </c>
      <c r="AK91" s="340">
        <v>2.7086221138211384</v>
      </c>
      <c r="AL91" s="4"/>
    </row>
    <row r="92" spans="1:38" ht="15.75" thickBot="1" x14ac:dyDescent="0.3">
      <c r="A92" s="22"/>
      <c r="B92" s="299" t="s">
        <v>298</v>
      </c>
      <c r="C92" s="311"/>
      <c r="D92" s="311"/>
      <c r="E92" s="311"/>
      <c r="F92" s="311"/>
      <c r="G92" s="311"/>
      <c r="H92" s="311"/>
      <c r="I92" s="311"/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11"/>
      <c r="U92" s="311"/>
      <c r="V92" s="311"/>
      <c r="W92" s="311"/>
      <c r="X92" s="311"/>
      <c r="Y92" s="311"/>
      <c r="Z92" s="311"/>
      <c r="AA92" s="311"/>
      <c r="AB92" s="311"/>
      <c r="AC92" s="311"/>
      <c r="AD92" s="311"/>
      <c r="AE92" s="311"/>
      <c r="AF92" s="311"/>
      <c r="AG92" s="310"/>
      <c r="AH92" s="310"/>
      <c r="AI92" s="310"/>
      <c r="AJ92" s="340"/>
      <c r="AK92" s="340"/>
      <c r="AL92" s="251"/>
    </row>
    <row r="93" spans="1:38" ht="15.75" thickBot="1" x14ac:dyDescent="0.3">
      <c r="A93" s="22"/>
      <c r="B93" s="252" t="s">
        <v>297</v>
      </c>
      <c r="C93" s="311">
        <v>3.5517102634146345</v>
      </c>
      <c r="D93" s="311">
        <v>3.5517102634146345</v>
      </c>
      <c r="E93" s="311">
        <v>3.5517102634146345</v>
      </c>
      <c r="F93" s="311">
        <v>3.5517102634146345</v>
      </c>
      <c r="G93" s="311">
        <v>3.5517102634146345</v>
      </c>
      <c r="H93" s="311">
        <v>3.5517102634146345</v>
      </c>
      <c r="I93" s="311">
        <v>3.5517102634146345</v>
      </c>
      <c r="J93" s="311">
        <v>3.5517102634146345</v>
      </c>
      <c r="K93" s="311">
        <v>3.5517102634146345</v>
      </c>
      <c r="L93" s="311">
        <v>3.5517102634146345</v>
      </c>
      <c r="M93" s="311">
        <v>3.5517102634146345</v>
      </c>
      <c r="N93" s="311">
        <v>3.5517102634146345</v>
      </c>
      <c r="O93" s="311">
        <v>3.5517102634146345</v>
      </c>
      <c r="P93" s="311">
        <v>3.5517102634146345</v>
      </c>
      <c r="Q93" s="311">
        <v>3.5517102634146345</v>
      </c>
      <c r="R93" s="311">
        <v>3.5517102634146345</v>
      </c>
      <c r="S93" s="311">
        <v>3.5517102634146345</v>
      </c>
      <c r="T93" s="311">
        <v>3.5517102634146345</v>
      </c>
      <c r="U93" s="311">
        <v>3.5517102634146345</v>
      </c>
      <c r="V93" s="311">
        <v>3.5517102634146345</v>
      </c>
      <c r="W93" s="311">
        <v>3.5517102634146345</v>
      </c>
      <c r="X93" s="311">
        <v>3.5517102634146345</v>
      </c>
      <c r="Y93" s="311">
        <v>3.5517102634146345</v>
      </c>
      <c r="Z93" s="311">
        <v>3.5517102634146345</v>
      </c>
      <c r="AA93" s="311">
        <v>3.5517102634146345</v>
      </c>
      <c r="AB93" s="311">
        <v>3.5517102634146345</v>
      </c>
      <c r="AC93" s="311">
        <v>3.5517102634146345</v>
      </c>
      <c r="AD93" s="311">
        <v>3.5517102634146345</v>
      </c>
      <c r="AE93" s="311">
        <v>3.5517102634146345</v>
      </c>
      <c r="AF93" s="311">
        <v>3.5517102634146345</v>
      </c>
      <c r="AG93" s="311">
        <v>3.5517102634146345</v>
      </c>
      <c r="AH93" s="311">
        <v>3.5517102634146345</v>
      </c>
      <c r="AI93" s="337">
        <v>3.5517102634146345</v>
      </c>
      <c r="AJ93" s="340">
        <v>3.5517102634146345</v>
      </c>
      <c r="AK93" s="340">
        <v>3.5517102634146345</v>
      </c>
      <c r="AL93" s="244"/>
    </row>
    <row r="94" spans="1:38" ht="15.75" thickBot="1" x14ac:dyDescent="0.3">
      <c r="A94" s="22"/>
      <c r="B94" s="254" t="s">
        <v>296</v>
      </c>
      <c r="C94" s="311">
        <v>3.9190332032520323</v>
      </c>
      <c r="D94" s="311">
        <v>3.9190332032520323</v>
      </c>
      <c r="E94" s="311">
        <v>3.9190332032520323</v>
      </c>
      <c r="F94" s="311">
        <v>3.9190332032520323</v>
      </c>
      <c r="G94" s="311">
        <v>3.9190332032520323</v>
      </c>
      <c r="H94" s="311">
        <v>3.9190332032520323</v>
      </c>
      <c r="I94" s="311">
        <v>3.9190332032520323</v>
      </c>
      <c r="J94" s="311">
        <v>3.9190332032520323</v>
      </c>
      <c r="K94" s="311">
        <v>3.9190332032520323</v>
      </c>
      <c r="L94" s="311">
        <v>3.9190332032520323</v>
      </c>
      <c r="M94" s="311">
        <v>3.9190332032520323</v>
      </c>
      <c r="N94" s="311">
        <v>3.9190332032520323</v>
      </c>
      <c r="O94" s="311">
        <v>3.9190332032520323</v>
      </c>
      <c r="P94" s="311">
        <v>3.9190332032520323</v>
      </c>
      <c r="Q94" s="311">
        <v>3.9190332032520323</v>
      </c>
      <c r="R94" s="311">
        <v>3.9190332032520323</v>
      </c>
      <c r="S94" s="311">
        <v>3.9190332032520323</v>
      </c>
      <c r="T94" s="311">
        <v>3.9190332032520323</v>
      </c>
      <c r="U94" s="311">
        <v>3.9190332032520323</v>
      </c>
      <c r="V94" s="311">
        <v>3.9190332032520323</v>
      </c>
      <c r="W94" s="311">
        <v>3.9190332032520323</v>
      </c>
      <c r="X94" s="311">
        <v>3.9190332032520323</v>
      </c>
      <c r="Y94" s="311">
        <v>3.9190332032520323</v>
      </c>
      <c r="Z94" s="311">
        <v>3.9190332032520323</v>
      </c>
      <c r="AA94" s="311">
        <v>3.9190332032520323</v>
      </c>
      <c r="AB94" s="311">
        <v>3.9190332032520323</v>
      </c>
      <c r="AC94" s="311">
        <v>3.9190332032520323</v>
      </c>
      <c r="AD94" s="311">
        <v>3.9190332032520323</v>
      </c>
      <c r="AE94" s="311">
        <v>3.9190332032520323</v>
      </c>
      <c r="AF94" s="311">
        <v>3.9190332032520323</v>
      </c>
      <c r="AG94" s="311">
        <v>3.9190332032520323</v>
      </c>
      <c r="AH94" s="311">
        <v>3.9190332032520323</v>
      </c>
      <c r="AI94" s="337">
        <v>3.9190332032520323</v>
      </c>
      <c r="AJ94" s="340">
        <v>3.9190332032520323</v>
      </c>
      <c r="AK94" s="340">
        <v>3.9190332032520323</v>
      </c>
      <c r="AL94" s="249"/>
    </row>
    <row r="95" spans="1:38" ht="15.75" thickBot="1" x14ac:dyDescent="0.3">
      <c r="A95" s="22"/>
      <c r="B95" s="299" t="s">
        <v>295</v>
      </c>
      <c r="C95" s="311"/>
      <c r="D95" s="311"/>
      <c r="E95" s="311"/>
      <c r="F95" s="311"/>
      <c r="G95" s="311"/>
      <c r="H95" s="311"/>
      <c r="I95" s="311"/>
      <c r="J95" s="311"/>
      <c r="K95" s="311"/>
      <c r="L95" s="311"/>
      <c r="M95" s="311"/>
      <c r="N95" s="311"/>
      <c r="O95" s="311"/>
      <c r="P95" s="311"/>
      <c r="Q95" s="311"/>
      <c r="R95" s="311"/>
      <c r="S95" s="311"/>
      <c r="T95" s="311"/>
      <c r="U95" s="311"/>
      <c r="V95" s="311"/>
      <c r="W95" s="311"/>
      <c r="X95" s="311"/>
      <c r="Y95" s="311"/>
      <c r="Z95" s="311"/>
      <c r="AA95" s="311"/>
      <c r="AB95" s="311"/>
      <c r="AC95" s="311"/>
      <c r="AD95" s="311"/>
      <c r="AE95" s="311"/>
      <c r="AF95" s="311"/>
      <c r="AG95" s="310"/>
      <c r="AH95" s="310"/>
      <c r="AI95" s="310"/>
      <c r="AJ95" s="340"/>
      <c r="AK95" s="340"/>
      <c r="AL95" s="4"/>
    </row>
    <row r="96" spans="1:38" ht="15.75" thickBot="1" x14ac:dyDescent="0.3">
      <c r="A96" s="22"/>
      <c r="B96" s="254" t="s">
        <v>294</v>
      </c>
      <c r="C96" s="311">
        <v>5.9051134959349589</v>
      </c>
      <c r="D96" s="311">
        <v>5.9051134959349589</v>
      </c>
      <c r="E96" s="311">
        <v>5.9051134959349589</v>
      </c>
      <c r="F96" s="311">
        <v>5.9051134959349589</v>
      </c>
      <c r="G96" s="311">
        <v>5.9051134959349589</v>
      </c>
      <c r="H96" s="311">
        <v>5.9051134959349589</v>
      </c>
      <c r="I96" s="311">
        <v>5.9051134959349589</v>
      </c>
      <c r="J96" s="311">
        <v>5.9051134959349589</v>
      </c>
      <c r="K96" s="311">
        <v>5.9051134959349589</v>
      </c>
      <c r="L96" s="311">
        <v>5.9051134959349589</v>
      </c>
      <c r="M96" s="311">
        <v>5.9051134959349589</v>
      </c>
      <c r="N96" s="311">
        <v>5.9051134959349589</v>
      </c>
      <c r="O96" s="311">
        <v>5.9051134959349589</v>
      </c>
      <c r="P96" s="311">
        <v>5.9051134959349589</v>
      </c>
      <c r="Q96" s="311">
        <v>5.9051134959349589</v>
      </c>
      <c r="R96" s="311">
        <v>5.9051134959349589</v>
      </c>
      <c r="S96" s="311">
        <v>5.9051134959349589</v>
      </c>
      <c r="T96" s="311">
        <v>5.9051134959349589</v>
      </c>
      <c r="U96" s="311">
        <v>5.9051134959349589</v>
      </c>
      <c r="V96" s="311">
        <v>5.9051134959349589</v>
      </c>
      <c r="W96" s="311">
        <v>5.9051134959349589</v>
      </c>
      <c r="X96" s="311">
        <v>5.9051134959349589</v>
      </c>
      <c r="Y96" s="311">
        <v>5.9051134959349589</v>
      </c>
      <c r="Z96" s="311">
        <v>5.9051134959349589</v>
      </c>
      <c r="AA96" s="311">
        <v>5.9051134959349589</v>
      </c>
      <c r="AB96" s="311">
        <v>5.9051134959349589</v>
      </c>
      <c r="AC96" s="311">
        <v>5.9051134959349589</v>
      </c>
      <c r="AD96" s="311">
        <v>5.9051134959349589</v>
      </c>
      <c r="AE96" s="311">
        <v>5.9051134959349589</v>
      </c>
      <c r="AF96" s="311">
        <v>5.9051134959349589</v>
      </c>
      <c r="AG96" s="311">
        <v>5.9051134959349589</v>
      </c>
      <c r="AH96" s="311">
        <v>5.9051134959349589</v>
      </c>
      <c r="AI96" s="337">
        <v>5.9051134959349589</v>
      </c>
      <c r="AJ96" s="340">
        <v>5.9051134959349589</v>
      </c>
      <c r="AK96" s="340">
        <v>5.9051134959349589</v>
      </c>
      <c r="AL96" s="4"/>
    </row>
    <row r="97" spans="1:38" ht="15.75" thickBot="1" x14ac:dyDescent="0.3">
      <c r="A97" s="22"/>
      <c r="B97" s="254" t="s">
        <v>293</v>
      </c>
      <c r="C97" s="311">
        <v>4.7541706579945799</v>
      </c>
      <c r="D97" s="311">
        <v>4.7541706579945799</v>
      </c>
      <c r="E97" s="311">
        <v>4.7541706579945799</v>
      </c>
      <c r="F97" s="311">
        <v>4.7541706579945799</v>
      </c>
      <c r="G97" s="311">
        <v>4.7541706579945799</v>
      </c>
      <c r="H97" s="311">
        <v>4.7541706579945799</v>
      </c>
      <c r="I97" s="311">
        <v>4.7541706579945799</v>
      </c>
      <c r="J97" s="311">
        <v>4.7541706579945799</v>
      </c>
      <c r="K97" s="311">
        <v>4.7541706579945799</v>
      </c>
      <c r="L97" s="311">
        <v>4.7541706579945799</v>
      </c>
      <c r="M97" s="311">
        <v>4.7541706579945799</v>
      </c>
      <c r="N97" s="311">
        <v>4.7541706579945799</v>
      </c>
      <c r="O97" s="311">
        <v>4.7541706579945799</v>
      </c>
      <c r="P97" s="311">
        <v>4.7541706579945799</v>
      </c>
      <c r="Q97" s="311">
        <v>4.7541706579945799</v>
      </c>
      <c r="R97" s="311">
        <v>4.7541706579945799</v>
      </c>
      <c r="S97" s="311">
        <v>4.7541706579945799</v>
      </c>
      <c r="T97" s="311">
        <v>4.7541706579945799</v>
      </c>
      <c r="U97" s="311">
        <v>4.7541706579945799</v>
      </c>
      <c r="V97" s="311">
        <v>4.7541706579945799</v>
      </c>
      <c r="W97" s="311">
        <v>4.7541706579945799</v>
      </c>
      <c r="X97" s="311">
        <v>4.7541706579945799</v>
      </c>
      <c r="Y97" s="311">
        <v>4.7541706579945799</v>
      </c>
      <c r="Z97" s="311">
        <v>4.7541706579945799</v>
      </c>
      <c r="AA97" s="311">
        <v>4.7541706579945799</v>
      </c>
      <c r="AB97" s="311">
        <v>4.7541706579945799</v>
      </c>
      <c r="AC97" s="311">
        <v>4.7541706579945799</v>
      </c>
      <c r="AD97" s="311">
        <v>4.7541706579945799</v>
      </c>
      <c r="AE97" s="311">
        <v>4.7541706579945799</v>
      </c>
      <c r="AF97" s="311">
        <v>4.7541706579945799</v>
      </c>
      <c r="AG97" s="311">
        <v>4.7541706579945799</v>
      </c>
      <c r="AH97" s="311">
        <v>4.7541706579945799</v>
      </c>
      <c r="AI97" s="337">
        <v>4.7541706579945799</v>
      </c>
      <c r="AJ97" s="340">
        <v>4.7541706579945799</v>
      </c>
      <c r="AK97" s="340">
        <v>4.7541706579945799</v>
      </c>
      <c r="AL97" s="4"/>
    </row>
    <row r="98" spans="1:38" ht="15.75" thickBot="1" x14ac:dyDescent="0.3">
      <c r="A98" s="22"/>
      <c r="B98" s="254"/>
      <c r="C98" s="311"/>
      <c r="D98" s="311"/>
      <c r="E98" s="311"/>
      <c r="F98" s="311"/>
      <c r="G98" s="311"/>
      <c r="H98" s="311"/>
      <c r="I98" s="311"/>
      <c r="J98" s="311"/>
      <c r="K98" s="311"/>
      <c r="L98" s="311"/>
      <c r="M98" s="311"/>
      <c r="N98" s="311"/>
      <c r="O98" s="311"/>
      <c r="P98" s="311"/>
      <c r="Q98" s="311"/>
      <c r="R98" s="311"/>
      <c r="S98" s="311"/>
      <c r="T98" s="311"/>
      <c r="U98" s="311"/>
      <c r="V98" s="311"/>
      <c r="W98" s="311"/>
      <c r="X98" s="311"/>
      <c r="Y98" s="311"/>
      <c r="Z98" s="311"/>
      <c r="AA98" s="311"/>
      <c r="AB98" s="311"/>
      <c r="AC98" s="311"/>
      <c r="AD98" s="311"/>
      <c r="AE98" s="311"/>
      <c r="AF98" s="311"/>
      <c r="AG98" s="310"/>
      <c r="AH98" s="310"/>
      <c r="AI98" s="310"/>
      <c r="AJ98" s="340"/>
      <c r="AK98" s="340"/>
      <c r="AL98" s="251"/>
    </row>
    <row r="99" spans="1:38" ht="15.75" thickBot="1" x14ac:dyDescent="0.3">
      <c r="A99" s="22"/>
      <c r="B99" s="254" t="s">
        <v>292</v>
      </c>
      <c r="C99" s="311">
        <v>3.5880674168021689</v>
      </c>
      <c r="D99" s="311">
        <v>3.5880674168021689</v>
      </c>
      <c r="E99" s="311">
        <v>3.5880674168021689</v>
      </c>
      <c r="F99" s="311">
        <v>3.5880674168021689</v>
      </c>
      <c r="G99" s="311">
        <v>3.5880674168021689</v>
      </c>
      <c r="H99" s="311">
        <v>3.5880674168021689</v>
      </c>
      <c r="I99" s="311">
        <v>3.5880674168021689</v>
      </c>
      <c r="J99" s="311">
        <v>3.5880674168021689</v>
      </c>
      <c r="K99" s="311">
        <v>3.5880674168021689</v>
      </c>
      <c r="L99" s="311">
        <v>3.5880674168021689</v>
      </c>
      <c r="M99" s="311">
        <v>3.5880674168021689</v>
      </c>
      <c r="N99" s="311">
        <v>3.5880674168021689</v>
      </c>
      <c r="O99" s="311">
        <v>3.5880674168021689</v>
      </c>
      <c r="P99" s="311">
        <v>3.5880674168021689</v>
      </c>
      <c r="Q99" s="311">
        <v>3.5880674168021689</v>
      </c>
      <c r="R99" s="311">
        <v>3.5880674168021689</v>
      </c>
      <c r="S99" s="311">
        <v>3.5880674168021689</v>
      </c>
      <c r="T99" s="311">
        <v>3.5880674168021689</v>
      </c>
      <c r="U99" s="311">
        <v>3.5880674168021689</v>
      </c>
      <c r="V99" s="311">
        <v>3.5880674168021689</v>
      </c>
      <c r="W99" s="311">
        <v>3.5880674168021689</v>
      </c>
      <c r="X99" s="311">
        <v>3.5880674168021689</v>
      </c>
      <c r="Y99" s="311">
        <v>3.5880674168021689</v>
      </c>
      <c r="Z99" s="311">
        <v>3.5880674168021689</v>
      </c>
      <c r="AA99" s="311">
        <v>3.5880674168021689</v>
      </c>
      <c r="AB99" s="311">
        <v>3.5880674168021689</v>
      </c>
      <c r="AC99" s="311">
        <v>3.5880674168021689</v>
      </c>
      <c r="AD99" s="311">
        <v>3.5880674168021689</v>
      </c>
      <c r="AE99" s="311">
        <v>3.5880674168021689</v>
      </c>
      <c r="AF99" s="311">
        <v>3.5880674168021689</v>
      </c>
      <c r="AG99" s="311">
        <v>3.5880674168021689</v>
      </c>
      <c r="AH99" s="311">
        <v>3.5880674168021689</v>
      </c>
      <c r="AI99" s="337">
        <v>3.5880674168021689</v>
      </c>
      <c r="AJ99" s="340">
        <v>3.5880674168021689</v>
      </c>
      <c r="AK99" s="340">
        <v>3.5880674168021689</v>
      </c>
      <c r="AL99" s="244"/>
    </row>
    <row r="100" spans="1:38" ht="15.75" thickBot="1" x14ac:dyDescent="0.3">
      <c r="A100" s="22"/>
      <c r="B100" s="254" t="s">
        <v>291</v>
      </c>
      <c r="C100" s="311">
        <v>7.0804087588075886</v>
      </c>
      <c r="D100" s="311">
        <v>7.0804087588075886</v>
      </c>
      <c r="E100" s="311">
        <v>7.0804087588075886</v>
      </c>
      <c r="F100" s="311">
        <v>7.0804087588075886</v>
      </c>
      <c r="G100" s="311">
        <v>7.0804087588075886</v>
      </c>
      <c r="H100" s="311">
        <v>7.0804087588075886</v>
      </c>
      <c r="I100" s="311">
        <v>7.0804087588075886</v>
      </c>
      <c r="J100" s="311">
        <v>7.0804087588075886</v>
      </c>
      <c r="K100" s="311">
        <v>7.0804087588075886</v>
      </c>
      <c r="L100" s="311">
        <v>7.0804087588075886</v>
      </c>
      <c r="M100" s="311">
        <v>7.0804087588075886</v>
      </c>
      <c r="N100" s="311">
        <v>7.0804087588075886</v>
      </c>
      <c r="O100" s="311">
        <v>7.0804087588075886</v>
      </c>
      <c r="P100" s="311">
        <v>7.0804087588075886</v>
      </c>
      <c r="Q100" s="311">
        <v>7.0804087588075886</v>
      </c>
      <c r="R100" s="311">
        <v>7.0804087588075886</v>
      </c>
      <c r="S100" s="311">
        <v>7.0804087588075886</v>
      </c>
      <c r="T100" s="311">
        <v>7.0804087588075886</v>
      </c>
      <c r="U100" s="311">
        <v>7.0804087588075886</v>
      </c>
      <c r="V100" s="311">
        <v>7.0804087588075886</v>
      </c>
      <c r="W100" s="311">
        <v>7.0804087588075886</v>
      </c>
      <c r="X100" s="311">
        <v>7.0804087588075886</v>
      </c>
      <c r="Y100" s="311">
        <v>7.0804087588075886</v>
      </c>
      <c r="Z100" s="311">
        <v>7.0804087588075886</v>
      </c>
      <c r="AA100" s="311">
        <v>7.0804087588075886</v>
      </c>
      <c r="AB100" s="311">
        <v>7.0804087588075886</v>
      </c>
      <c r="AC100" s="311">
        <v>7.0804087588075886</v>
      </c>
      <c r="AD100" s="311">
        <v>7.0804087588075886</v>
      </c>
      <c r="AE100" s="311">
        <v>7.0804087588075886</v>
      </c>
      <c r="AF100" s="311">
        <v>7.0804087588075886</v>
      </c>
      <c r="AG100" s="311">
        <v>7.0804087588075886</v>
      </c>
      <c r="AH100" s="311">
        <v>7.0804087588075886</v>
      </c>
      <c r="AI100" s="337">
        <v>7.0804087588075886</v>
      </c>
      <c r="AJ100" s="340">
        <v>7.0804087588075886</v>
      </c>
      <c r="AK100" s="340">
        <v>7.0804087588075886</v>
      </c>
      <c r="AL100" s="249"/>
    </row>
    <row r="101" spans="1:38" ht="15.75" thickBot="1" x14ac:dyDescent="0.3">
      <c r="A101" s="22"/>
      <c r="B101" s="299" t="s">
        <v>290</v>
      </c>
      <c r="C101" s="311"/>
      <c r="D101" s="311"/>
      <c r="E101" s="311"/>
      <c r="F101" s="311"/>
      <c r="G101" s="311"/>
      <c r="H101" s="311"/>
      <c r="I101" s="311"/>
      <c r="J101" s="311"/>
      <c r="K101" s="311"/>
      <c r="L101" s="311"/>
      <c r="M101" s="311"/>
      <c r="N101" s="311"/>
      <c r="O101" s="311"/>
      <c r="P101" s="311"/>
      <c r="Q101" s="311"/>
      <c r="R101" s="311"/>
      <c r="S101" s="311"/>
      <c r="T101" s="311"/>
      <c r="U101" s="311"/>
      <c r="V101" s="311"/>
      <c r="W101" s="311"/>
      <c r="X101" s="311"/>
      <c r="Y101" s="311"/>
      <c r="Z101" s="311"/>
      <c r="AA101" s="311"/>
      <c r="AB101" s="311"/>
      <c r="AC101" s="311"/>
      <c r="AD101" s="311"/>
      <c r="AE101" s="311"/>
      <c r="AF101" s="311"/>
      <c r="AG101" s="310"/>
      <c r="AH101" s="310"/>
      <c r="AI101" s="310"/>
      <c r="AJ101" s="311"/>
      <c r="AK101" s="311"/>
      <c r="AL101" s="251"/>
    </row>
    <row r="102" spans="1:38" ht="15.75" thickBot="1" x14ac:dyDescent="0.3">
      <c r="A102" s="22"/>
      <c r="B102" s="252" t="s">
        <v>289</v>
      </c>
      <c r="C102" s="311">
        <v>8.730233062330621E-2</v>
      </c>
      <c r="D102" s="311">
        <v>8.730233062330621E-2</v>
      </c>
      <c r="E102" s="311">
        <v>8.730233062330621E-2</v>
      </c>
      <c r="F102" s="311">
        <v>8.730233062330621E-2</v>
      </c>
      <c r="G102" s="311">
        <v>8.730233062330621E-2</v>
      </c>
      <c r="H102" s="311">
        <v>8.730233062330621E-2</v>
      </c>
      <c r="I102" s="311">
        <v>8.730233062330621E-2</v>
      </c>
      <c r="J102" s="311">
        <v>8.730233062330621E-2</v>
      </c>
      <c r="K102" s="311">
        <v>8.730233062330621E-2</v>
      </c>
      <c r="L102" s="311">
        <v>8.730233062330621E-2</v>
      </c>
      <c r="M102" s="311">
        <v>8.730233062330621E-2</v>
      </c>
      <c r="N102" s="311">
        <v>8.730233062330621E-2</v>
      </c>
      <c r="O102" s="311">
        <v>8.730233062330621E-2</v>
      </c>
      <c r="P102" s="311">
        <v>8.730233062330621E-2</v>
      </c>
      <c r="Q102" s="311">
        <v>8.730233062330621E-2</v>
      </c>
      <c r="R102" s="311">
        <v>8.730233062330621E-2</v>
      </c>
      <c r="S102" s="311">
        <v>8.730233062330621E-2</v>
      </c>
      <c r="T102" s="311">
        <v>8.730233062330621E-2</v>
      </c>
      <c r="U102" s="311">
        <v>8.730233062330621E-2</v>
      </c>
      <c r="V102" s="311">
        <v>8.730233062330621E-2</v>
      </c>
      <c r="W102" s="311">
        <v>8.730233062330621E-2</v>
      </c>
      <c r="X102" s="311">
        <v>8.730233062330621E-2</v>
      </c>
      <c r="Y102" s="311">
        <v>8.730233062330621E-2</v>
      </c>
      <c r="Z102" s="311">
        <v>8.730233062330621E-2</v>
      </c>
      <c r="AA102" s="311">
        <v>8.730233062330621E-2</v>
      </c>
      <c r="AB102" s="311">
        <v>8.730233062330621E-2</v>
      </c>
      <c r="AC102" s="311">
        <v>8.730233062330621E-2</v>
      </c>
      <c r="AD102" s="311">
        <v>8.730233062330621E-2</v>
      </c>
      <c r="AE102" s="311">
        <v>8.730233062330621E-2</v>
      </c>
      <c r="AF102" s="311">
        <v>8.730233062330621E-2</v>
      </c>
      <c r="AG102" s="311">
        <v>8.730233062330621E-2</v>
      </c>
      <c r="AH102" s="311">
        <v>8.730233062330621E-2</v>
      </c>
      <c r="AI102" s="337">
        <v>8.730233062330621E-2</v>
      </c>
      <c r="AJ102" s="340">
        <v>8.730233062330621E-2</v>
      </c>
      <c r="AK102" s="340">
        <v>8.730233062330621E-2</v>
      </c>
      <c r="AL102" s="244"/>
    </row>
    <row r="103" spans="1:38" ht="15.75" thickBot="1" x14ac:dyDescent="0.3">
      <c r="A103" s="22"/>
      <c r="B103" s="252" t="s">
        <v>288</v>
      </c>
      <c r="C103" s="311">
        <v>0.10927265582655823</v>
      </c>
      <c r="D103" s="311">
        <v>0.10927265582655823</v>
      </c>
      <c r="E103" s="311">
        <v>0.10927265582655823</v>
      </c>
      <c r="F103" s="311">
        <v>0.10927265582655823</v>
      </c>
      <c r="G103" s="311">
        <v>0.10927265582655823</v>
      </c>
      <c r="H103" s="311">
        <v>0.10927265582655823</v>
      </c>
      <c r="I103" s="311">
        <v>0.10927265582655823</v>
      </c>
      <c r="J103" s="311">
        <v>0.10927265582655823</v>
      </c>
      <c r="K103" s="311">
        <v>0.10927265582655823</v>
      </c>
      <c r="L103" s="311">
        <v>0.10927265582655823</v>
      </c>
      <c r="M103" s="311">
        <v>0.10927265582655823</v>
      </c>
      <c r="N103" s="311">
        <v>0.10927265582655823</v>
      </c>
      <c r="O103" s="311">
        <v>0.10927265582655823</v>
      </c>
      <c r="P103" s="311">
        <v>0.10927265582655823</v>
      </c>
      <c r="Q103" s="311">
        <v>0.10927265582655823</v>
      </c>
      <c r="R103" s="311">
        <v>0.10927265582655823</v>
      </c>
      <c r="S103" s="311">
        <v>0.10927265582655823</v>
      </c>
      <c r="T103" s="311">
        <v>0.10927265582655823</v>
      </c>
      <c r="U103" s="311">
        <v>0.10927265582655823</v>
      </c>
      <c r="V103" s="311">
        <v>0.10927265582655823</v>
      </c>
      <c r="W103" s="311">
        <v>0.10927265582655823</v>
      </c>
      <c r="X103" s="311">
        <v>0.10927265582655823</v>
      </c>
      <c r="Y103" s="311">
        <v>0.10927265582655823</v>
      </c>
      <c r="Z103" s="311">
        <v>0.10927265582655823</v>
      </c>
      <c r="AA103" s="311">
        <v>0.10927265582655823</v>
      </c>
      <c r="AB103" s="311">
        <v>0.10927265582655823</v>
      </c>
      <c r="AC103" s="311">
        <v>0.10927265582655823</v>
      </c>
      <c r="AD103" s="311">
        <v>0.10927265582655823</v>
      </c>
      <c r="AE103" s="311">
        <v>0.10927265582655823</v>
      </c>
      <c r="AF103" s="311">
        <v>0.10927265582655823</v>
      </c>
      <c r="AG103" s="311">
        <v>0.10927265582655823</v>
      </c>
      <c r="AH103" s="311">
        <v>0.10927265582655823</v>
      </c>
      <c r="AI103" s="337">
        <v>0.10927265582655823</v>
      </c>
      <c r="AJ103" s="340">
        <v>0.10927265582655823</v>
      </c>
      <c r="AK103" s="340">
        <v>0.10927265582655823</v>
      </c>
      <c r="AL103" s="249"/>
    </row>
    <row r="104" spans="1:38" ht="15.75" thickBot="1" x14ac:dyDescent="0.3">
      <c r="A104" s="22"/>
      <c r="B104" s="252" t="s">
        <v>287</v>
      </c>
      <c r="C104" s="311">
        <v>0.37908089105691078</v>
      </c>
      <c r="D104" s="311">
        <v>0.37908089105691078</v>
      </c>
      <c r="E104" s="311">
        <v>0.37908089105691078</v>
      </c>
      <c r="F104" s="311">
        <v>0.37908089105691078</v>
      </c>
      <c r="G104" s="311">
        <v>0.37908089105691078</v>
      </c>
      <c r="H104" s="311">
        <v>0.37908089105691078</v>
      </c>
      <c r="I104" s="311">
        <v>0.37908089105691078</v>
      </c>
      <c r="J104" s="311">
        <v>0.37908089105691078</v>
      </c>
      <c r="K104" s="311">
        <v>0.37908089105691078</v>
      </c>
      <c r="L104" s="311">
        <v>0.37908089105691078</v>
      </c>
      <c r="M104" s="311">
        <v>0.37908089105691078</v>
      </c>
      <c r="N104" s="311">
        <v>0.37908089105691078</v>
      </c>
      <c r="O104" s="311">
        <v>0.37908089105691078</v>
      </c>
      <c r="P104" s="311">
        <v>0.37908089105691078</v>
      </c>
      <c r="Q104" s="311">
        <v>0.37908089105691078</v>
      </c>
      <c r="R104" s="311">
        <v>0.37908089105691078</v>
      </c>
      <c r="S104" s="311">
        <v>0.37908089105691078</v>
      </c>
      <c r="T104" s="311">
        <v>0.37908089105691078</v>
      </c>
      <c r="U104" s="311">
        <v>0.37908089105691078</v>
      </c>
      <c r="V104" s="311">
        <v>0.37908089105691078</v>
      </c>
      <c r="W104" s="311">
        <v>0.37908089105691078</v>
      </c>
      <c r="X104" s="311">
        <v>0.37908089105691078</v>
      </c>
      <c r="Y104" s="311">
        <v>0.37908089105691078</v>
      </c>
      <c r="Z104" s="311">
        <v>0.37908089105691078</v>
      </c>
      <c r="AA104" s="311">
        <v>0.37908089105691078</v>
      </c>
      <c r="AB104" s="311">
        <v>0.37908089105691078</v>
      </c>
      <c r="AC104" s="311">
        <v>0.37908089105691078</v>
      </c>
      <c r="AD104" s="311">
        <v>0.37908089105691078</v>
      </c>
      <c r="AE104" s="311">
        <v>0.37908089105691078</v>
      </c>
      <c r="AF104" s="311">
        <v>0.37908089105691078</v>
      </c>
      <c r="AG104" s="311">
        <v>0.37908089105691078</v>
      </c>
      <c r="AH104" s="311">
        <v>0.37908089105691078</v>
      </c>
      <c r="AI104" s="337">
        <v>0.37908089105691078</v>
      </c>
      <c r="AJ104" s="340">
        <v>0.37908089105691078</v>
      </c>
      <c r="AK104" s="340">
        <v>0.37908089105691078</v>
      </c>
      <c r="AL104" s="4"/>
    </row>
    <row r="105" spans="1:38" ht="15.75" thickBot="1" x14ac:dyDescent="0.3">
      <c r="A105" s="22"/>
      <c r="B105" s="252" t="s">
        <v>286</v>
      </c>
      <c r="C105" s="311">
        <v>0.36782645420054211</v>
      </c>
      <c r="D105" s="311">
        <v>0.36782645420054211</v>
      </c>
      <c r="E105" s="311">
        <v>0.36782645420054211</v>
      </c>
      <c r="F105" s="311">
        <v>0.36782645420054211</v>
      </c>
      <c r="G105" s="311">
        <v>0.36782645420054211</v>
      </c>
      <c r="H105" s="311">
        <v>0.36782645420054211</v>
      </c>
      <c r="I105" s="311">
        <v>0.36782645420054211</v>
      </c>
      <c r="J105" s="311">
        <v>0.36782645420054211</v>
      </c>
      <c r="K105" s="311">
        <v>0.36782645420054211</v>
      </c>
      <c r="L105" s="311">
        <v>0.36782645420054211</v>
      </c>
      <c r="M105" s="311">
        <v>0.36782645420054211</v>
      </c>
      <c r="N105" s="311">
        <v>0.36782645420054211</v>
      </c>
      <c r="O105" s="311">
        <v>0.36782645420054211</v>
      </c>
      <c r="P105" s="311">
        <v>0.36782645420054211</v>
      </c>
      <c r="Q105" s="311">
        <v>0.36782645420054211</v>
      </c>
      <c r="R105" s="311">
        <v>0.36782645420054211</v>
      </c>
      <c r="S105" s="311">
        <v>0.36782645420054211</v>
      </c>
      <c r="T105" s="311">
        <v>0.36782645420054211</v>
      </c>
      <c r="U105" s="311">
        <v>0.36782645420054211</v>
      </c>
      <c r="V105" s="311">
        <v>0.36782645420054211</v>
      </c>
      <c r="W105" s="311">
        <v>0.36782645420054211</v>
      </c>
      <c r="X105" s="311">
        <v>0.36782645420054211</v>
      </c>
      <c r="Y105" s="311">
        <v>0.36782645420054211</v>
      </c>
      <c r="Z105" s="311">
        <v>0.36782645420054211</v>
      </c>
      <c r="AA105" s="311">
        <v>0.36782645420054211</v>
      </c>
      <c r="AB105" s="311">
        <v>0.36782645420054211</v>
      </c>
      <c r="AC105" s="311">
        <v>0.36782645420054211</v>
      </c>
      <c r="AD105" s="311">
        <v>0.36782645420054211</v>
      </c>
      <c r="AE105" s="311">
        <v>0.36782645420054211</v>
      </c>
      <c r="AF105" s="311">
        <v>0.36782645420054211</v>
      </c>
      <c r="AG105" s="311">
        <v>0.36782645420054211</v>
      </c>
      <c r="AH105" s="311">
        <v>0.36782645420054211</v>
      </c>
      <c r="AI105" s="337">
        <v>0.36782645420054211</v>
      </c>
      <c r="AJ105" s="340">
        <v>0.36782645420054211</v>
      </c>
      <c r="AK105" s="340">
        <v>0.36782645420054211</v>
      </c>
      <c r="AL105" s="4"/>
    </row>
    <row r="106" spans="1:38" ht="15.75" thickBot="1" x14ac:dyDescent="0.3">
      <c r="A106" s="22"/>
      <c r="B106" s="252" t="s">
        <v>285</v>
      </c>
      <c r="C106" s="311">
        <v>0.45420604444444446</v>
      </c>
      <c r="D106" s="311">
        <v>0.45420604444444446</v>
      </c>
      <c r="E106" s="311">
        <v>0.45420604444444446</v>
      </c>
      <c r="F106" s="311">
        <v>0.45420604444444446</v>
      </c>
      <c r="G106" s="311">
        <v>0.45420604444444446</v>
      </c>
      <c r="H106" s="311">
        <v>0.45420604444444446</v>
      </c>
      <c r="I106" s="311">
        <v>0.45420604444444446</v>
      </c>
      <c r="J106" s="311">
        <v>0.45420604444444446</v>
      </c>
      <c r="K106" s="311">
        <v>0.45420604444444446</v>
      </c>
      <c r="L106" s="311">
        <v>0.45420604444444446</v>
      </c>
      <c r="M106" s="311">
        <v>0.45420604444444446</v>
      </c>
      <c r="N106" s="311">
        <v>0.45420604444444446</v>
      </c>
      <c r="O106" s="311">
        <v>0.45420604444444446</v>
      </c>
      <c r="P106" s="311">
        <v>0.45420604444444446</v>
      </c>
      <c r="Q106" s="311">
        <v>0.45420604444444446</v>
      </c>
      <c r="R106" s="311">
        <v>0.45420604444444446</v>
      </c>
      <c r="S106" s="311">
        <v>0.45420604444444446</v>
      </c>
      <c r="T106" s="311">
        <v>0.45420604444444446</v>
      </c>
      <c r="U106" s="311">
        <v>0.45420604444444446</v>
      </c>
      <c r="V106" s="311">
        <v>0.45420604444444446</v>
      </c>
      <c r="W106" s="311">
        <v>0.45420604444444446</v>
      </c>
      <c r="X106" s="311">
        <v>0.45420604444444446</v>
      </c>
      <c r="Y106" s="311">
        <v>0.45420604444444446</v>
      </c>
      <c r="Z106" s="311">
        <v>0.45420604444444446</v>
      </c>
      <c r="AA106" s="311">
        <v>0.45420604444444446</v>
      </c>
      <c r="AB106" s="311">
        <v>0.45420604444444446</v>
      </c>
      <c r="AC106" s="311">
        <v>0.45420604444444446</v>
      </c>
      <c r="AD106" s="311">
        <v>0.45420604444444446</v>
      </c>
      <c r="AE106" s="311">
        <v>0.45420604444444446</v>
      </c>
      <c r="AF106" s="311">
        <v>0.45420604444444446</v>
      </c>
      <c r="AG106" s="311">
        <v>0.45420604444444446</v>
      </c>
      <c r="AH106" s="311">
        <v>0.45420604444444446</v>
      </c>
      <c r="AI106" s="337">
        <v>0.45420604444444446</v>
      </c>
      <c r="AJ106" s="340">
        <v>0.45420604444444446</v>
      </c>
      <c r="AK106" s="340">
        <v>0.45420604444444446</v>
      </c>
      <c r="AL106" s="4"/>
    </row>
    <row r="107" spans="1:38" ht="15.75" thickBot="1" x14ac:dyDescent="0.3">
      <c r="A107" s="22"/>
      <c r="B107" s="299" t="s">
        <v>284</v>
      </c>
      <c r="C107" s="311"/>
      <c r="D107" s="311"/>
      <c r="E107" s="311"/>
      <c r="F107" s="311"/>
      <c r="G107" s="311"/>
      <c r="H107" s="311"/>
      <c r="I107" s="311"/>
      <c r="J107" s="311"/>
      <c r="K107" s="311"/>
      <c r="L107" s="311"/>
      <c r="M107" s="311"/>
      <c r="N107" s="311"/>
      <c r="O107" s="311"/>
      <c r="P107" s="311"/>
      <c r="Q107" s="311"/>
      <c r="R107" s="311"/>
      <c r="S107" s="311"/>
      <c r="T107" s="311"/>
      <c r="U107" s="311"/>
      <c r="V107" s="311"/>
      <c r="W107" s="311"/>
      <c r="X107" s="311"/>
      <c r="Y107" s="311"/>
      <c r="Z107" s="311"/>
      <c r="AA107" s="311"/>
      <c r="AB107" s="311"/>
      <c r="AC107" s="311"/>
      <c r="AD107" s="311"/>
      <c r="AE107" s="311"/>
      <c r="AF107" s="311"/>
      <c r="AG107" s="310"/>
      <c r="AH107" s="310"/>
      <c r="AI107" s="310"/>
      <c r="AJ107" s="340"/>
      <c r="AK107" s="340"/>
      <c r="AL107" s="251"/>
    </row>
    <row r="108" spans="1:38" ht="15.75" thickBot="1" x14ac:dyDescent="0.3">
      <c r="A108" s="22"/>
      <c r="B108" s="252" t="s">
        <v>283</v>
      </c>
      <c r="C108" s="311">
        <v>0.45117063798896018</v>
      </c>
      <c r="D108" s="311">
        <v>0.45385938420601574</v>
      </c>
      <c r="E108" s="311">
        <v>0.45150067162391405</v>
      </c>
      <c r="F108" s="311">
        <v>0.45134376018228189</v>
      </c>
      <c r="G108" s="311">
        <v>0.45097575423909059</v>
      </c>
      <c r="H108" s="311">
        <v>0.45126353576802242</v>
      </c>
      <c r="I108" s="311">
        <v>0.45149236437976625</v>
      </c>
      <c r="J108" s="311">
        <v>0.4518383840990074</v>
      </c>
      <c r="K108" s="311">
        <v>0.45233463233254523</v>
      </c>
      <c r="L108" s="311">
        <v>0.45169292505215541</v>
      </c>
      <c r="M108" s="311">
        <v>0.45145722213834188</v>
      </c>
      <c r="N108" s="311">
        <v>0.45153894700162106</v>
      </c>
      <c r="O108" s="311">
        <v>0.45139607489445044</v>
      </c>
      <c r="P108" s="311">
        <v>0.45107998738854987</v>
      </c>
      <c r="Q108" s="311">
        <v>0.45100476104952331</v>
      </c>
      <c r="R108" s="311">
        <v>0.45158427845812754</v>
      </c>
      <c r="S108" s="311">
        <v>0.45195960188318018</v>
      </c>
      <c r="T108" s="311">
        <v>0.45264527316419451</v>
      </c>
      <c r="U108" s="311">
        <v>0.45238224804878308</v>
      </c>
      <c r="V108" s="311">
        <v>0.44925940425774741</v>
      </c>
      <c r="W108" s="311">
        <v>0.44913386615607848</v>
      </c>
      <c r="X108" s="311">
        <v>0.44988443975121384</v>
      </c>
      <c r="Y108" s="311">
        <v>0.45000211595450995</v>
      </c>
      <c r="Z108" s="311">
        <v>0.44997783042071399</v>
      </c>
      <c r="AA108" s="311">
        <v>0.44953417297739895</v>
      </c>
      <c r="AB108" s="311">
        <v>0.45116806156995359</v>
      </c>
      <c r="AC108" s="311">
        <v>0.45107565085183637</v>
      </c>
      <c r="AD108" s="311">
        <v>0.45093599574682308</v>
      </c>
      <c r="AE108" s="311">
        <v>0.45086190914679075</v>
      </c>
      <c r="AF108" s="311">
        <v>0.45125133528474098</v>
      </c>
      <c r="AG108" s="311">
        <v>0.45121734783222467</v>
      </c>
      <c r="AH108" s="311">
        <v>0.45099559036938058</v>
      </c>
      <c r="AI108" s="337">
        <v>0.45137719144548755</v>
      </c>
      <c r="AJ108" s="340">
        <v>0.44787524971068371</v>
      </c>
      <c r="AK108" s="340">
        <v>0.45152908506429457</v>
      </c>
      <c r="AL108" s="244"/>
    </row>
    <row r="109" spans="1:38" ht="15.75" thickBot="1" x14ac:dyDescent="0.3">
      <c r="A109" s="22"/>
      <c r="B109" s="252" t="s">
        <v>282</v>
      </c>
      <c r="C109" s="311">
        <v>0.38798517529806115</v>
      </c>
      <c r="D109" s="311">
        <v>0.39067392151511682</v>
      </c>
      <c r="E109" s="311">
        <v>0.38831520893301508</v>
      </c>
      <c r="F109" s="311">
        <v>0.38815829749138292</v>
      </c>
      <c r="G109" s="311">
        <v>0.38779029154819156</v>
      </c>
      <c r="H109" s="311">
        <v>0.38807807307712344</v>
      </c>
      <c r="I109" s="311">
        <v>0.38830690168886722</v>
      </c>
      <c r="J109" s="311">
        <v>0.38865292140810842</v>
      </c>
      <c r="K109" s="311">
        <v>0.38914916964164642</v>
      </c>
      <c r="L109" s="311">
        <v>0.38850746236125638</v>
      </c>
      <c r="M109" s="311">
        <v>0.38827175944744297</v>
      </c>
      <c r="N109" s="311">
        <v>0.3883534843107222</v>
      </c>
      <c r="O109" s="311">
        <v>0.38821061220355152</v>
      </c>
      <c r="P109" s="311">
        <v>0.38789452469765084</v>
      </c>
      <c r="Q109" s="311">
        <v>0.38781929835862428</v>
      </c>
      <c r="R109" s="311">
        <v>0.38839881576722862</v>
      </c>
      <c r="S109" s="311">
        <v>0.38877413919228121</v>
      </c>
      <c r="T109" s="311">
        <v>0.38945981047329548</v>
      </c>
      <c r="U109" s="311">
        <v>0.38919678535788421</v>
      </c>
      <c r="V109" s="311">
        <v>0.38607394156684838</v>
      </c>
      <c r="W109" s="311">
        <v>0.38594840346517967</v>
      </c>
      <c r="X109" s="311">
        <v>0.38669897706031481</v>
      </c>
      <c r="Y109" s="311">
        <v>0.38681665326361092</v>
      </c>
      <c r="Z109" s="311">
        <v>0.38679236772981501</v>
      </c>
      <c r="AA109" s="311">
        <v>0.38634871028649997</v>
      </c>
      <c r="AB109" s="311">
        <v>0.38798259887905473</v>
      </c>
      <c r="AC109" s="311">
        <v>0.38789018816093734</v>
      </c>
      <c r="AD109" s="311">
        <v>0.38775053305592416</v>
      </c>
      <c r="AE109" s="311">
        <v>0.38767644645589183</v>
      </c>
      <c r="AF109" s="311">
        <v>0.38806587259384195</v>
      </c>
      <c r="AG109" s="311">
        <v>0.38803188514132564</v>
      </c>
      <c r="AH109" s="311">
        <v>0.38781012767848155</v>
      </c>
      <c r="AI109" s="337">
        <v>0.38819172875458857</v>
      </c>
      <c r="AJ109" s="340">
        <v>0.38468978701978473</v>
      </c>
      <c r="AK109" s="340">
        <v>0.38834362237339559</v>
      </c>
      <c r="AL109" s="249"/>
    </row>
    <row r="110" spans="1:38" ht="15.75" thickBot="1" x14ac:dyDescent="0.3">
      <c r="A110" s="22"/>
      <c r="B110" s="252" t="s">
        <v>281</v>
      </c>
      <c r="C110" s="311">
        <v>0.43593161786106505</v>
      </c>
      <c r="D110" s="311">
        <v>0.43862036407812083</v>
      </c>
      <c r="E110" s="311">
        <v>0.43626165149601898</v>
      </c>
      <c r="F110" s="311">
        <v>0.43610474005438687</v>
      </c>
      <c r="G110" s="311">
        <v>0.43573673411119557</v>
      </c>
      <c r="H110" s="311">
        <v>0.43602451564012729</v>
      </c>
      <c r="I110" s="311">
        <v>0.43625334425187107</v>
      </c>
      <c r="J110" s="311">
        <v>0.43659936397111238</v>
      </c>
      <c r="K110" s="311">
        <v>0.43709561220465032</v>
      </c>
      <c r="L110" s="311">
        <v>0.43645390492426028</v>
      </c>
      <c r="M110" s="311">
        <v>0.43621820201044692</v>
      </c>
      <c r="N110" s="311">
        <v>0.43629992687372599</v>
      </c>
      <c r="O110" s="311">
        <v>0.43615705476655542</v>
      </c>
      <c r="P110" s="311">
        <v>0.43584096726065474</v>
      </c>
      <c r="Q110" s="311">
        <v>0.43576574092162818</v>
      </c>
      <c r="R110" s="311">
        <v>0.43634525833023252</v>
      </c>
      <c r="S110" s="311">
        <v>0.43672058175528511</v>
      </c>
      <c r="T110" s="311">
        <v>0.43740625303629949</v>
      </c>
      <c r="U110" s="311">
        <v>0.43714322792088806</v>
      </c>
      <c r="V110" s="311">
        <v>0.43402038412985228</v>
      </c>
      <c r="W110" s="311">
        <v>0.43389484602818346</v>
      </c>
      <c r="X110" s="311">
        <v>0.43464541962331871</v>
      </c>
      <c r="Y110" s="311">
        <v>0.43476309582661493</v>
      </c>
      <c r="Z110" s="311">
        <v>0.43473881029281886</v>
      </c>
      <c r="AA110" s="311">
        <v>0.43429515284950382</v>
      </c>
      <c r="AB110" s="311">
        <v>0.43592904144205857</v>
      </c>
      <c r="AC110" s="311">
        <v>0.43583663072394124</v>
      </c>
      <c r="AD110" s="311">
        <v>0.43569697561892806</v>
      </c>
      <c r="AE110" s="311">
        <v>0.43562288901889573</v>
      </c>
      <c r="AF110" s="311">
        <v>0.43601231515684602</v>
      </c>
      <c r="AG110" s="311">
        <v>0.43597832770432959</v>
      </c>
      <c r="AH110" s="311">
        <v>0.43575657024148545</v>
      </c>
      <c r="AI110" s="337">
        <v>0.43613817131759247</v>
      </c>
      <c r="AJ110" s="340">
        <v>0.43263622958278874</v>
      </c>
      <c r="AK110" s="340">
        <v>0.43629006493639949</v>
      </c>
      <c r="AL110" s="4"/>
    </row>
    <row r="111" spans="1:38" x14ac:dyDescent="0.25">
      <c r="A111" s="22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</row>
    <row r="112" spans="1:38" x14ac:dyDescent="0.25">
      <c r="A112" s="22"/>
      <c r="B112" s="251"/>
      <c r="C112" s="247"/>
      <c r="D112" s="247"/>
      <c r="E112" s="247"/>
      <c r="F112" s="247"/>
      <c r="G112" s="247"/>
      <c r="H112" s="247"/>
      <c r="I112" s="247"/>
      <c r="J112" s="247"/>
      <c r="K112" s="247"/>
      <c r="L112" s="247"/>
      <c r="M112" s="247"/>
      <c r="N112" s="247"/>
      <c r="O112" s="247"/>
      <c r="P112" s="246"/>
      <c r="Q112" s="246"/>
      <c r="R112" s="246"/>
      <c r="S112" s="246"/>
      <c r="T112" s="246"/>
      <c r="U112" s="246"/>
      <c r="V112" s="246"/>
      <c r="W112" s="246"/>
      <c r="X112" s="246"/>
      <c r="Y112" s="246"/>
      <c r="Z112" s="246"/>
      <c r="AA112" s="246"/>
      <c r="AB112" s="246"/>
      <c r="AC112" s="246"/>
      <c r="AD112" s="246"/>
      <c r="AE112" s="246"/>
      <c r="AF112" s="246"/>
      <c r="AG112" s="246"/>
      <c r="AH112" s="246"/>
      <c r="AI112" s="246"/>
      <c r="AJ112" s="246"/>
      <c r="AK112" s="246"/>
      <c r="AL112" s="251"/>
    </row>
    <row r="113" spans="1:38" x14ac:dyDescent="0.25">
      <c r="A113" s="22"/>
      <c r="B113" s="315" t="s">
        <v>401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244"/>
    </row>
    <row r="114" spans="1:38" x14ac:dyDescent="0.25">
      <c r="A114" s="22"/>
      <c r="B114" s="250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249"/>
    </row>
    <row r="115" spans="1:38" x14ac:dyDescent="0.25">
      <c r="A115" s="22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</row>
    <row r="116" spans="1:38" x14ac:dyDescent="0.25">
      <c r="A116" s="22"/>
      <c r="B116" s="248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</row>
    <row r="117" spans="1:38" x14ac:dyDescent="0.25">
      <c r="A117" s="22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</row>
    <row r="118" spans="1:38" x14ac:dyDescent="0.25">
      <c r="A118" s="22"/>
      <c r="B118" s="251"/>
      <c r="C118" s="247"/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247"/>
      <c r="P118" s="246"/>
      <c r="Q118" s="246"/>
      <c r="R118" s="246"/>
      <c r="S118" s="246"/>
      <c r="T118" s="246"/>
      <c r="U118" s="246"/>
      <c r="V118" s="246"/>
      <c r="W118" s="246"/>
      <c r="X118" s="246"/>
      <c r="Y118" s="246"/>
      <c r="Z118" s="246"/>
      <c r="AA118" s="246"/>
      <c r="AB118" s="246"/>
      <c r="AC118" s="246"/>
      <c r="AD118" s="246"/>
      <c r="AE118" s="246"/>
      <c r="AF118" s="246"/>
      <c r="AG118" s="246"/>
      <c r="AH118" s="246"/>
      <c r="AI118" s="246"/>
      <c r="AJ118" s="246"/>
      <c r="AK118" s="246"/>
      <c r="AL118" s="251"/>
    </row>
    <row r="119" spans="1:38" x14ac:dyDescent="0.25">
      <c r="A119" s="22"/>
      <c r="B119" s="24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244"/>
    </row>
    <row r="120" spans="1:38" x14ac:dyDescent="0.25">
      <c r="A120" s="22"/>
      <c r="B120" s="250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249"/>
    </row>
    <row r="121" spans="1:38" x14ac:dyDescent="0.25">
      <c r="A121" s="22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</row>
    <row r="122" spans="1:38" x14ac:dyDescent="0.25">
      <c r="A122" s="22"/>
      <c r="B122" s="248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</row>
    <row r="123" spans="1:38" x14ac:dyDescent="0.25">
      <c r="A123" s="22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</row>
    <row r="124" spans="1:38" x14ac:dyDescent="0.25">
      <c r="A124" s="22"/>
      <c r="B124" s="246"/>
      <c r="C124" s="247"/>
      <c r="D124" s="247"/>
      <c r="E124" s="247"/>
      <c r="F124" s="247"/>
      <c r="G124" s="247"/>
      <c r="H124" s="247"/>
      <c r="I124" s="247"/>
      <c r="J124" s="247"/>
      <c r="K124" s="247"/>
      <c r="L124" s="247"/>
      <c r="M124" s="247"/>
      <c r="N124" s="247"/>
      <c r="O124" s="247"/>
      <c r="P124" s="246"/>
      <c r="Q124" s="246"/>
      <c r="R124" s="246"/>
      <c r="S124" s="246"/>
      <c r="T124" s="246"/>
      <c r="U124" s="246"/>
      <c r="V124" s="246"/>
      <c r="W124" s="246"/>
      <c r="X124" s="246"/>
      <c r="Y124" s="246"/>
      <c r="Z124" s="246"/>
      <c r="AA124" s="246"/>
      <c r="AB124" s="246"/>
      <c r="AC124" s="246"/>
      <c r="AD124" s="246"/>
      <c r="AE124" s="246"/>
      <c r="AF124" s="246"/>
      <c r="AG124" s="246"/>
      <c r="AH124" s="246"/>
      <c r="AI124" s="246"/>
      <c r="AJ124" s="246"/>
      <c r="AK124" s="246"/>
      <c r="AL124" s="246"/>
    </row>
    <row r="125" spans="1:38" x14ac:dyDescent="0.25">
      <c r="A125" s="22"/>
      <c r="B125" s="24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244"/>
    </row>
    <row r="126" spans="1:38" x14ac:dyDescent="0.25">
      <c r="A126" s="22"/>
      <c r="B126" s="24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244"/>
    </row>
    <row r="127" spans="1:38" x14ac:dyDescent="0.25">
      <c r="A127" s="22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</row>
    <row r="128" spans="1:38" x14ac:dyDescent="0.25">
      <c r="A128" s="22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</row>
    <row r="129" spans="1:38" x14ac:dyDescent="0.25">
      <c r="A129" s="22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</row>
    <row r="130" spans="1:38" x14ac:dyDescent="0.25">
      <c r="A130" s="22"/>
      <c r="B130" s="246"/>
      <c r="C130" s="247"/>
      <c r="D130" s="247"/>
      <c r="E130" s="247"/>
      <c r="F130" s="247"/>
      <c r="G130" s="247"/>
      <c r="H130" s="247"/>
      <c r="I130" s="247"/>
      <c r="J130" s="247"/>
      <c r="K130" s="247"/>
      <c r="L130" s="247"/>
      <c r="M130" s="247"/>
      <c r="N130" s="247"/>
      <c r="O130" s="247"/>
      <c r="P130" s="246"/>
      <c r="Q130" s="246"/>
      <c r="R130" s="246"/>
      <c r="S130" s="246"/>
      <c r="T130" s="246"/>
      <c r="U130" s="246"/>
      <c r="V130" s="246"/>
      <c r="W130" s="246"/>
      <c r="X130" s="246"/>
      <c r="Y130" s="246"/>
      <c r="Z130" s="246"/>
      <c r="AA130" s="246"/>
      <c r="AB130" s="246"/>
      <c r="AC130" s="246"/>
      <c r="AD130" s="246"/>
      <c r="AE130" s="246"/>
      <c r="AF130" s="246"/>
      <c r="AG130" s="246"/>
      <c r="AH130" s="246"/>
      <c r="AI130" s="246"/>
      <c r="AJ130" s="246"/>
      <c r="AK130" s="246"/>
      <c r="AL130" s="246"/>
    </row>
    <row r="131" spans="1:38" x14ac:dyDescent="0.25">
      <c r="A131" s="22"/>
      <c r="B131" s="24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244"/>
    </row>
    <row r="132" spans="1:38" x14ac:dyDescent="0.25">
      <c r="A132" s="22"/>
      <c r="B132" s="24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244"/>
    </row>
    <row r="133" spans="1:38" x14ac:dyDescent="0.25">
      <c r="A133" s="22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</row>
    <row r="134" spans="1:38" x14ac:dyDescent="0.25">
      <c r="A134" s="22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</row>
    <row r="135" spans="1:38" x14ac:dyDescent="0.25">
      <c r="A135" s="22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</row>
    <row r="136" spans="1:38" x14ac:dyDescent="0.25">
      <c r="A136" s="22"/>
      <c r="B136" s="246"/>
      <c r="C136" s="247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47"/>
      <c r="O136" s="247"/>
      <c r="P136" s="246"/>
      <c r="Q136" s="246"/>
      <c r="R136" s="246"/>
      <c r="S136" s="246"/>
      <c r="T136" s="246"/>
      <c r="U136" s="246"/>
      <c r="V136" s="246"/>
      <c r="W136" s="246"/>
      <c r="X136" s="246"/>
      <c r="Y136" s="246"/>
      <c r="Z136" s="246"/>
      <c r="AA136" s="246"/>
      <c r="AB136" s="246"/>
      <c r="AC136" s="246"/>
      <c r="AD136" s="246"/>
      <c r="AE136" s="246"/>
      <c r="AF136" s="246"/>
      <c r="AG136" s="246"/>
      <c r="AH136" s="246"/>
      <c r="AI136" s="246"/>
      <c r="AJ136" s="246"/>
      <c r="AK136" s="246"/>
      <c r="AL136" s="246"/>
    </row>
    <row r="137" spans="1:38" x14ac:dyDescent="0.25">
      <c r="A137" s="22"/>
      <c r="B137" s="24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244"/>
    </row>
    <row r="138" spans="1:38" x14ac:dyDescent="0.25">
      <c r="A138" s="22"/>
      <c r="B138" s="24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244"/>
    </row>
    <row r="139" spans="1:38" x14ac:dyDescent="0.25">
      <c r="A139" s="22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</row>
    <row r="140" spans="1:38" x14ac:dyDescent="0.25">
      <c r="A140" s="22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</row>
    <row r="141" spans="1:38" x14ac:dyDescent="0.25">
      <c r="A141" s="22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</row>
    <row r="142" spans="1:38" ht="30" customHeight="1" x14ac:dyDescent="0.25">
      <c r="A142" s="22"/>
      <c r="B142" s="246"/>
      <c r="C142" s="247"/>
      <c r="D142" s="247"/>
      <c r="E142" s="247"/>
      <c r="F142" s="247"/>
      <c r="G142" s="247"/>
      <c r="H142" s="247"/>
      <c r="I142" s="247"/>
      <c r="J142" s="247"/>
      <c r="K142" s="247"/>
      <c r="L142" s="247"/>
      <c r="M142" s="247"/>
      <c r="N142" s="247"/>
      <c r="O142" s="247"/>
      <c r="P142" s="246"/>
      <c r="Q142" s="246"/>
      <c r="R142" s="246"/>
      <c r="S142" s="246"/>
      <c r="T142" s="246"/>
      <c r="U142" s="246"/>
      <c r="V142" s="246"/>
      <c r="W142" s="246"/>
      <c r="X142" s="246"/>
      <c r="Y142" s="246"/>
      <c r="Z142" s="246"/>
      <c r="AA142" s="246"/>
      <c r="AB142" s="246"/>
      <c r="AC142" s="246"/>
      <c r="AD142" s="246"/>
      <c r="AE142" s="246"/>
      <c r="AF142" s="246"/>
      <c r="AG142" s="246"/>
      <c r="AH142" s="246"/>
      <c r="AI142" s="246"/>
      <c r="AJ142" s="246"/>
      <c r="AK142" s="246"/>
      <c r="AL142" s="246"/>
    </row>
    <row r="143" spans="1:38" x14ac:dyDescent="0.25">
      <c r="A143" s="22"/>
      <c r="B143" s="24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244"/>
    </row>
    <row r="144" spans="1:38" x14ac:dyDescent="0.25">
      <c r="A144" s="22"/>
      <c r="B144" s="24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244"/>
    </row>
    <row r="145" spans="1:38" x14ac:dyDescent="0.25">
      <c r="A145" s="22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</row>
    <row r="146" spans="1:38" x14ac:dyDescent="0.25">
      <c r="A146" s="22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</row>
    <row r="147" spans="1:38" x14ac:dyDescent="0.25">
      <c r="A147" s="22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</row>
    <row r="148" spans="1:38" x14ac:dyDescent="0.25">
      <c r="A148" s="22"/>
      <c r="B148" s="246"/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6"/>
      <c r="Q148" s="246"/>
      <c r="R148" s="246"/>
      <c r="S148" s="246"/>
      <c r="T148" s="246"/>
      <c r="U148" s="246"/>
      <c r="V148" s="246"/>
      <c r="W148" s="246"/>
      <c r="X148" s="246"/>
      <c r="Y148" s="246"/>
      <c r="Z148" s="246"/>
      <c r="AA148" s="246"/>
      <c r="AB148" s="246"/>
      <c r="AC148" s="246"/>
      <c r="AD148" s="246"/>
      <c r="AE148" s="246"/>
      <c r="AF148" s="246"/>
      <c r="AG148" s="246"/>
      <c r="AH148" s="246"/>
      <c r="AI148" s="246"/>
      <c r="AJ148" s="246"/>
      <c r="AK148" s="246"/>
      <c r="AL148" s="246"/>
    </row>
    <row r="149" spans="1:38" x14ac:dyDescent="0.25">
      <c r="A149" s="22"/>
      <c r="B149" s="24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244"/>
    </row>
    <row r="150" spans="1:38" x14ac:dyDescent="0.25">
      <c r="A150" s="22"/>
      <c r="B150" s="24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244"/>
    </row>
    <row r="151" spans="1:38" x14ac:dyDescent="0.25">
      <c r="A151" s="22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</row>
    <row r="152" spans="1:38" x14ac:dyDescent="0.25">
      <c r="A152" s="22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</row>
    <row r="153" spans="1:38" x14ac:dyDescent="0.25">
      <c r="A153" s="22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</row>
    <row r="154" spans="1:38" x14ac:dyDescent="0.25">
      <c r="A154" s="22"/>
      <c r="B154" s="246"/>
      <c r="C154" s="247"/>
      <c r="D154" s="247"/>
      <c r="E154" s="247"/>
      <c r="F154" s="247"/>
      <c r="G154" s="247"/>
      <c r="H154" s="247"/>
      <c r="I154" s="247"/>
      <c r="J154" s="247"/>
      <c r="K154" s="247"/>
      <c r="L154" s="247"/>
      <c r="M154" s="247"/>
      <c r="N154" s="247"/>
      <c r="O154" s="247"/>
      <c r="P154" s="246"/>
      <c r="Q154" s="246"/>
      <c r="R154" s="246"/>
      <c r="S154" s="246"/>
      <c r="T154" s="246"/>
      <c r="U154" s="246"/>
      <c r="V154" s="246"/>
      <c r="W154" s="246"/>
      <c r="X154" s="246"/>
      <c r="Y154" s="246"/>
      <c r="Z154" s="246"/>
      <c r="AA154" s="246"/>
      <c r="AB154" s="246"/>
      <c r="AC154" s="246"/>
      <c r="AD154" s="246"/>
      <c r="AE154" s="246"/>
      <c r="AF154" s="246"/>
      <c r="AG154" s="246"/>
      <c r="AH154" s="246"/>
      <c r="AI154" s="246"/>
      <c r="AJ154" s="246"/>
      <c r="AK154" s="246"/>
      <c r="AL154" s="246"/>
    </row>
    <row r="155" spans="1:38" x14ac:dyDescent="0.25">
      <c r="A155" s="22"/>
      <c r="B155" s="24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244"/>
    </row>
    <row r="156" spans="1:38" x14ac:dyDescent="0.25">
      <c r="A156" s="22"/>
      <c r="B156" s="24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244"/>
    </row>
    <row r="157" spans="1:38" x14ac:dyDescent="0.25">
      <c r="A157" s="22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</row>
    <row r="158" spans="1:38" x14ac:dyDescent="0.25">
      <c r="A158" s="22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</row>
    <row r="159" spans="1:38" x14ac:dyDescent="0.25">
      <c r="A159" s="22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</row>
    <row r="160" spans="1:38" x14ac:dyDescent="0.25">
      <c r="A160" s="22"/>
      <c r="B160" s="246"/>
      <c r="C160" s="247"/>
      <c r="D160" s="247"/>
      <c r="E160" s="247"/>
      <c r="F160" s="247"/>
      <c r="G160" s="247"/>
      <c r="H160" s="247"/>
      <c r="I160" s="247"/>
      <c r="J160" s="247"/>
      <c r="K160" s="247"/>
      <c r="L160" s="247"/>
      <c r="M160" s="247"/>
      <c r="N160" s="247"/>
      <c r="O160" s="247"/>
      <c r="P160" s="246"/>
      <c r="Q160" s="246"/>
      <c r="R160" s="246"/>
      <c r="S160" s="246"/>
      <c r="T160" s="246"/>
      <c r="U160" s="246"/>
      <c r="V160" s="246"/>
      <c r="W160" s="246"/>
      <c r="X160" s="246"/>
      <c r="Y160" s="246"/>
      <c r="Z160" s="246"/>
      <c r="AA160" s="246"/>
      <c r="AB160" s="246"/>
      <c r="AC160" s="246"/>
      <c r="AD160" s="246"/>
      <c r="AE160" s="246"/>
      <c r="AF160" s="246"/>
      <c r="AG160" s="246"/>
      <c r="AH160" s="246"/>
      <c r="AI160" s="246"/>
      <c r="AJ160" s="246"/>
      <c r="AK160" s="246"/>
      <c r="AL160" s="246"/>
    </row>
    <row r="161" spans="1:38" x14ac:dyDescent="0.25">
      <c r="A161" s="22"/>
      <c r="B161" s="24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244"/>
    </row>
    <row r="162" spans="1:38" x14ac:dyDescent="0.25">
      <c r="A162" s="22"/>
      <c r="B162" s="24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244"/>
    </row>
    <row r="163" spans="1:38" x14ac:dyDescent="0.25">
      <c r="A163" s="22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</row>
    <row r="164" spans="1:38" x14ac:dyDescent="0.25">
      <c r="A164" s="22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</row>
    <row r="165" spans="1:38" x14ac:dyDescent="0.25">
      <c r="A165" s="22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</row>
    <row r="166" spans="1:38" x14ac:dyDescent="0.25">
      <c r="A166" s="22"/>
      <c r="B166" s="246"/>
      <c r="C166" s="247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47"/>
      <c r="O166" s="247"/>
      <c r="P166" s="246"/>
      <c r="Q166" s="246"/>
      <c r="R166" s="246"/>
      <c r="S166" s="246"/>
      <c r="T166" s="246"/>
      <c r="U166" s="246"/>
      <c r="V166" s="246"/>
      <c r="W166" s="246"/>
      <c r="X166" s="246"/>
      <c r="Y166" s="246"/>
      <c r="Z166" s="246"/>
      <c r="AA166" s="246"/>
      <c r="AB166" s="246"/>
      <c r="AC166" s="246"/>
      <c r="AD166" s="246"/>
      <c r="AE166" s="246"/>
      <c r="AF166" s="246"/>
      <c r="AG166" s="246"/>
      <c r="AH166" s="246"/>
      <c r="AI166" s="246"/>
      <c r="AJ166" s="246"/>
      <c r="AK166" s="246"/>
      <c r="AL166" s="246"/>
    </row>
    <row r="167" spans="1:38" x14ac:dyDescent="0.25">
      <c r="A167" s="22"/>
      <c r="B167" s="24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244"/>
    </row>
    <row r="168" spans="1:38" x14ac:dyDescent="0.25">
      <c r="A168" s="22"/>
      <c r="B168" s="24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244"/>
    </row>
    <row r="169" spans="1:38" x14ac:dyDescent="0.25">
      <c r="A169" s="22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</row>
    <row r="170" spans="1:38" x14ac:dyDescent="0.25">
      <c r="A170" s="22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</row>
    <row r="171" spans="1:38" x14ac:dyDescent="0.25">
      <c r="A171" s="22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</row>
    <row r="172" spans="1:38" x14ac:dyDescent="0.25">
      <c r="A172" s="22"/>
      <c r="B172" s="246"/>
      <c r="C172" s="247"/>
      <c r="D172" s="247"/>
      <c r="E172" s="247"/>
      <c r="F172" s="247"/>
      <c r="G172" s="247"/>
      <c r="H172" s="247"/>
      <c r="I172" s="247"/>
      <c r="J172" s="247"/>
      <c r="K172" s="247"/>
      <c r="L172" s="247"/>
      <c r="M172" s="247"/>
      <c r="N172" s="247"/>
      <c r="O172" s="247"/>
      <c r="P172" s="246"/>
      <c r="Q172" s="246"/>
      <c r="R172" s="246"/>
      <c r="S172" s="246"/>
      <c r="T172" s="246"/>
      <c r="U172" s="246"/>
      <c r="V172" s="246"/>
      <c r="W172" s="246"/>
      <c r="X172" s="246"/>
      <c r="Y172" s="246"/>
      <c r="Z172" s="246"/>
      <c r="AA172" s="246"/>
      <c r="AB172" s="246"/>
      <c r="AC172" s="246"/>
      <c r="AD172" s="246"/>
      <c r="AE172" s="246"/>
      <c r="AF172" s="246"/>
      <c r="AG172" s="246"/>
      <c r="AH172" s="246"/>
      <c r="AI172" s="246"/>
      <c r="AJ172" s="246"/>
      <c r="AK172" s="246"/>
      <c r="AL172" s="246"/>
    </row>
    <row r="173" spans="1:38" x14ac:dyDescent="0.25">
      <c r="A173" s="22"/>
      <c r="B173" s="24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244"/>
    </row>
    <row r="174" spans="1:38" x14ac:dyDescent="0.25">
      <c r="A174" s="22"/>
      <c r="B174" s="24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244"/>
    </row>
    <row r="175" spans="1:38" x14ac:dyDescent="0.25">
      <c r="A175" s="22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</row>
    <row r="176" spans="1:38" x14ac:dyDescent="0.25">
      <c r="A176" s="22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</row>
    <row r="177" spans="1:38" x14ac:dyDescent="0.25">
      <c r="A177" s="22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</row>
    <row r="178" spans="1:38" x14ac:dyDescent="0.25">
      <c r="A178" s="22"/>
      <c r="B178" s="246"/>
      <c r="C178" s="247"/>
      <c r="D178" s="247"/>
      <c r="E178" s="247"/>
      <c r="F178" s="247"/>
      <c r="G178" s="247"/>
      <c r="H178" s="247"/>
      <c r="I178" s="247"/>
      <c r="J178" s="247"/>
      <c r="K178" s="247"/>
      <c r="L178" s="247"/>
      <c r="M178" s="247"/>
      <c r="N178" s="247"/>
      <c r="O178" s="247"/>
      <c r="P178" s="246"/>
      <c r="Q178" s="246"/>
      <c r="R178" s="246"/>
      <c r="S178" s="246"/>
      <c r="T178" s="246"/>
      <c r="U178" s="246"/>
      <c r="V178" s="246"/>
      <c r="W178" s="246"/>
      <c r="X178" s="246"/>
      <c r="Y178" s="246"/>
      <c r="Z178" s="246"/>
      <c r="AA178" s="246"/>
      <c r="AB178" s="246"/>
      <c r="AC178" s="246"/>
      <c r="AD178" s="246"/>
      <c r="AE178" s="246"/>
      <c r="AF178" s="246"/>
      <c r="AG178" s="246"/>
      <c r="AH178" s="246"/>
      <c r="AI178" s="246"/>
      <c r="AJ178" s="246"/>
      <c r="AK178" s="246"/>
      <c r="AL178" s="246"/>
    </row>
    <row r="179" spans="1:38" x14ac:dyDescent="0.25">
      <c r="A179" s="22"/>
      <c r="B179" s="24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244"/>
    </row>
    <row r="180" spans="1:38" x14ac:dyDescent="0.25">
      <c r="A180" s="22"/>
      <c r="B180" s="24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244"/>
    </row>
    <row r="181" spans="1:38" x14ac:dyDescent="0.25">
      <c r="A181" s="22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</row>
    <row r="182" spans="1:38" x14ac:dyDescent="0.25">
      <c r="A182" s="22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</row>
    <row r="183" spans="1:38" x14ac:dyDescent="0.25">
      <c r="A183" s="22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</row>
    <row r="184" spans="1:38" x14ac:dyDescent="0.25">
      <c r="A184" s="22"/>
      <c r="B184" s="246"/>
      <c r="C184" s="247"/>
      <c r="D184" s="247"/>
      <c r="E184" s="247"/>
      <c r="F184" s="247"/>
      <c r="G184" s="247"/>
      <c r="H184" s="247"/>
      <c r="I184" s="247"/>
      <c r="J184" s="247"/>
      <c r="K184" s="247"/>
      <c r="L184" s="247"/>
      <c r="M184" s="247"/>
      <c r="N184" s="247"/>
      <c r="O184" s="247"/>
      <c r="P184" s="246"/>
      <c r="Q184" s="246"/>
      <c r="R184" s="246"/>
      <c r="S184" s="246"/>
      <c r="T184" s="246"/>
      <c r="U184" s="246"/>
      <c r="V184" s="246"/>
      <c r="W184" s="246"/>
      <c r="X184" s="246"/>
      <c r="Y184" s="246"/>
      <c r="Z184" s="246"/>
      <c r="AA184" s="246"/>
      <c r="AB184" s="246"/>
      <c r="AC184" s="246"/>
      <c r="AD184" s="246"/>
      <c r="AE184" s="246"/>
      <c r="AF184" s="246"/>
      <c r="AG184" s="246"/>
      <c r="AH184" s="246"/>
      <c r="AI184" s="246"/>
      <c r="AJ184" s="246"/>
      <c r="AK184" s="246"/>
      <c r="AL184" s="246"/>
    </row>
    <row r="185" spans="1:38" x14ac:dyDescent="0.25">
      <c r="A185" s="22"/>
      <c r="B185" s="24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244"/>
    </row>
    <row r="186" spans="1:38" x14ac:dyDescent="0.25">
      <c r="A186" s="22"/>
      <c r="B186" s="24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244"/>
    </row>
    <row r="187" spans="1:38" x14ac:dyDescent="0.25">
      <c r="A187" s="22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</row>
    <row r="188" spans="1:38" x14ac:dyDescent="0.25">
      <c r="A188" s="22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</row>
    <row r="189" spans="1:38" x14ac:dyDescent="0.25">
      <c r="A189" s="22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</row>
    <row r="190" spans="1:38" x14ac:dyDescent="0.25">
      <c r="A190" s="22"/>
      <c r="B190" s="246"/>
      <c r="C190" s="247"/>
      <c r="D190" s="247"/>
      <c r="E190" s="247"/>
      <c r="F190" s="247"/>
      <c r="G190" s="247"/>
      <c r="H190" s="247"/>
      <c r="I190" s="247"/>
      <c r="J190" s="247"/>
      <c r="K190" s="247"/>
      <c r="L190" s="247"/>
      <c r="M190" s="247"/>
      <c r="N190" s="247"/>
      <c r="O190" s="247"/>
      <c r="P190" s="246"/>
      <c r="Q190" s="246"/>
      <c r="R190" s="246"/>
      <c r="S190" s="246"/>
      <c r="T190" s="246"/>
      <c r="U190" s="246"/>
      <c r="V190" s="246"/>
      <c r="W190" s="246"/>
      <c r="X190" s="246"/>
      <c r="Y190" s="246"/>
      <c r="Z190" s="246"/>
      <c r="AA190" s="246"/>
      <c r="AB190" s="246"/>
      <c r="AC190" s="246"/>
      <c r="AD190" s="246"/>
      <c r="AE190" s="246"/>
      <c r="AF190" s="246"/>
      <c r="AG190" s="246"/>
      <c r="AH190" s="246"/>
      <c r="AI190" s="246"/>
      <c r="AJ190" s="246"/>
      <c r="AK190" s="246"/>
      <c r="AL190" s="246"/>
    </row>
    <row r="191" spans="1:38" x14ac:dyDescent="0.25">
      <c r="A191" s="22"/>
      <c r="B191" s="24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244"/>
    </row>
    <row r="192" spans="1:38" x14ac:dyDescent="0.25">
      <c r="A192" s="22"/>
      <c r="B192" s="24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244"/>
    </row>
    <row r="193" spans="1:38" x14ac:dyDescent="0.25">
      <c r="A193" s="22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</row>
    <row r="194" spans="1:38" x14ac:dyDescent="0.25">
      <c r="A194" s="22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</row>
    <row r="195" spans="1:38" x14ac:dyDescent="0.25">
      <c r="A195" s="22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</row>
    <row r="196" spans="1:38" x14ac:dyDescent="0.25">
      <c r="A196" s="22"/>
      <c r="B196" s="246"/>
      <c r="C196" s="247"/>
      <c r="D196" s="247"/>
      <c r="E196" s="247"/>
      <c r="F196" s="247"/>
      <c r="G196" s="247"/>
      <c r="H196" s="247"/>
      <c r="I196" s="247"/>
      <c r="J196" s="247"/>
      <c r="K196" s="247"/>
      <c r="L196" s="247"/>
      <c r="M196" s="247"/>
      <c r="N196" s="247"/>
      <c r="O196" s="247"/>
      <c r="P196" s="246"/>
      <c r="Q196" s="246"/>
      <c r="R196" s="246"/>
      <c r="S196" s="246"/>
      <c r="T196" s="246"/>
      <c r="U196" s="246"/>
      <c r="V196" s="246"/>
      <c r="W196" s="246"/>
      <c r="X196" s="246"/>
      <c r="Y196" s="246"/>
      <c r="Z196" s="246"/>
      <c r="AA196" s="246"/>
      <c r="AB196" s="246"/>
      <c r="AC196" s="246"/>
      <c r="AD196" s="246"/>
      <c r="AE196" s="246"/>
      <c r="AF196" s="246"/>
      <c r="AG196" s="246"/>
      <c r="AH196" s="246"/>
      <c r="AI196" s="246"/>
      <c r="AJ196" s="246"/>
      <c r="AK196" s="246"/>
      <c r="AL196" s="246"/>
    </row>
    <row r="197" spans="1:38" x14ac:dyDescent="0.25">
      <c r="A197" s="22"/>
      <c r="B197" s="24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244"/>
    </row>
    <row r="198" spans="1:38" x14ac:dyDescent="0.25">
      <c r="A198" s="22"/>
      <c r="B198" s="24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244"/>
    </row>
    <row r="199" spans="1:38" x14ac:dyDescent="0.25">
      <c r="A199" s="22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</row>
    <row r="200" spans="1:38" x14ac:dyDescent="0.25">
      <c r="A200" s="22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</row>
    <row r="201" spans="1:38" x14ac:dyDescent="0.25">
      <c r="A201" s="22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</row>
    <row r="202" spans="1:38" x14ac:dyDescent="0.25">
      <c r="A202" s="22"/>
      <c r="B202" s="246"/>
      <c r="C202" s="247"/>
      <c r="D202" s="247"/>
      <c r="E202" s="247"/>
      <c r="F202" s="247"/>
      <c r="G202" s="247"/>
      <c r="H202" s="247"/>
      <c r="I202" s="247"/>
      <c r="J202" s="247"/>
      <c r="K202" s="247"/>
      <c r="L202" s="247"/>
      <c r="M202" s="247"/>
      <c r="N202" s="247"/>
      <c r="O202" s="247"/>
      <c r="P202" s="246"/>
      <c r="Q202" s="246"/>
      <c r="R202" s="246"/>
      <c r="S202" s="246"/>
      <c r="T202" s="246"/>
      <c r="U202" s="246"/>
      <c r="V202" s="246"/>
      <c r="W202" s="246"/>
      <c r="X202" s="246"/>
      <c r="Y202" s="246"/>
      <c r="Z202" s="246"/>
      <c r="AA202" s="246"/>
      <c r="AB202" s="246"/>
      <c r="AC202" s="246"/>
      <c r="AD202" s="246"/>
      <c r="AE202" s="246"/>
      <c r="AF202" s="246"/>
      <c r="AG202" s="246"/>
      <c r="AH202" s="246"/>
      <c r="AI202" s="246"/>
      <c r="AJ202" s="246"/>
      <c r="AK202" s="246"/>
      <c r="AL202" s="246"/>
    </row>
    <row r="203" spans="1:38" x14ac:dyDescent="0.25">
      <c r="A203" s="22"/>
      <c r="B203" s="24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244"/>
    </row>
    <row r="204" spans="1:38" x14ac:dyDescent="0.25">
      <c r="A204" s="22"/>
      <c r="B204" s="24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244"/>
    </row>
    <row r="205" spans="1:38" x14ac:dyDescent="0.25">
      <c r="A205" s="22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</row>
    <row r="206" spans="1:38" x14ac:dyDescent="0.25">
      <c r="A206" s="22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</row>
    <row r="207" spans="1:38" x14ac:dyDescent="0.25">
      <c r="A207" s="22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</row>
    <row r="208" spans="1:38" x14ac:dyDescent="0.25">
      <c r="A208" s="22"/>
      <c r="B208" s="246"/>
      <c r="C208" s="247"/>
      <c r="D208" s="247"/>
      <c r="E208" s="247"/>
      <c r="F208" s="247"/>
      <c r="G208" s="247"/>
      <c r="H208" s="247"/>
      <c r="I208" s="247"/>
      <c r="J208" s="247"/>
      <c r="K208" s="247"/>
      <c r="L208" s="247"/>
      <c r="M208" s="247"/>
      <c r="N208" s="247"/>
      <c r="O208" s="247"/>
      <c r="P208" s="246"/>
      <c r="Q208" s="246"/>
      <c r="R208" s="246"/>
      <c r="S208" s="246"/>
      <c r="T208" s="246"/>
      <c r="U208" s="246"/>
      <c r="V208" s="246"/>
      <c r="W208" s="246"/>
      <c r="X208" s="246"/>
      <c r="Y208" s="246"/>
      <c r="Z208" s="246"/>
      <c r="AA208" s="246"/>
      <c r="AB208" s="246"/>
      <c r="AC208" s="246"/>
      <c r="AD208" s="246"/>
      <c r="AE208" s="246"/>
      <c r="AF208" s="246"/>
      <c r="AG208" s="246"/>
      <c r="AH208" s="246"/>
      <c r="AI208" s="246"/>
      <c r="AJ208" s="246"/>
      <c r="AK208" s="246"/>
      <c r="AL208" s="246"/>
    </row>
    <row r="209" spans="1:38" x14ac:dyDescent="0.25">
      <c r="A209" s="22"/>
      <c r="B209" s="24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244"/>
    </row>
    <row r="210" spans="1:38" x14ac:dyDescent="0.25">
      <c r="A210" s="22"/>
      <c r="B210" s="24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244"/>
    </row>
    <row r="211" spans="1:38" x14ac:dyDescent="0.25">
      <c r="A211" s="22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</row>
    <row r="212" spans="1:38" x14ac:dyDescent="0.25">
      <c r="A212" s="22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</row>
    <row r="213" spans="1:38" x14ac:dyDescent="0.25">
      <c r="A213" s="22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</row>
    <row r="214" spans="1:38" ht="15.75" x14ac:dyDescent="0.25">
      <c r="A214" s="22"/>
      <c r="B214" s="245"/>
      <c r="C214" s="247"/>
      <c r="D214" s="247"/>
      <c r="E214" s="247"/>
      <c r="F214" s="247"/>
      <c r="G214" s="247"/>
      <c r="H214" s="247"/>
      <c r="I214" s="247"/>
      <c r="J214" s="247"/>
      <c r="K214" s="247"/>
      <c r="L214" s="247"/>
      <c r="M214" s="247"/>
      <c r="N214" s="247"/>
      <c r="O214" s="247"/>
      <c r="P214" s="246"/>
      <c r="Q214" s="246"/>
      <c r="R214" s="246"/>
      <c r="S214" s="246"/>
      <c r="T214" s="246"/>
      <c r="U214" s="246"/>
      <c r="V214" s="246"/>
      <c r="W214" s="246"/>
      <c r="X214" s="246"/>
      <c r="Y214" s="246"/>
      <c r="Z214" s="246"/>
      <c r="AA214" s="246"/>
      <c r="AB214" s="246"/>
      <c r="AC214" s="246"/>
      <c r="AD214" s="246"/>
      <c r="AE214" s="246"/>
      <c r="AF214" s="246"/>
      <c r="AG214" s="246"/>
      <c r="AH214" s="246"/>
      <c r="AI214" s="246"/>
      <c r="AJ214" s="246"/>
      <c r="AK214" s="246"/>
      <c r="AL214" s="245"/>
    </row>
    <row r="215" spans="1:38" x14ac:dyDescent="0.25">
      <c r="A215" s="22"/>
      <c r="B215" s="24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244"/>
    </row>
    <row r="216" spans="1:38" x14ac:dyDescent="0.25">
      <c r="A216" s="22"/>
      <c r="B216" s="24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244"/>
    </row>
    <row r="217" spans="1:38" x14ac:dyDescent="0.25">
      <c r="A217" s="22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</row>
  </sheetData>
  <mergeCells count="1">
    <mergeCell ref="A2:B2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99FF"/>
  </sheetPr>
  <dimension ref="A1:AF385"/>
  <sheetViews>
    <sheetView topLeftCell="A376" workbookViewId="0">
      <selection activeCell="Q393" sqref="Q393"/>
    </sheetView>
  </sheetViews>
  <sheetFormatPr defaultRowHeight="15" x14ac:dyDescent="0.25"/>
  <cols>
    <col min="2" max="2" width="10.5703125" customWidth="1"/>
    <col min="13" max="13" width="10.85546875" customWidth="1"/>
    <col min="24" max="24" width="10.85546875" customWidth="1"/>
  </cols>
  <sheetData>
    <row r="1" spans="1:32" x14ac:dyDescent="0.25">
      <c r="A1" s="383" t="s">
        <v>406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</row>
    <row r="2" spans="1:32" ht="15.75" thickBot="1" x14ac:dyDescent="0.3"/>
    <row r="3" spans="1:32" ht="32.25" customHeight="1" thickBot="1" x14ac:dyDescent="0.3">
      <c r="A3" s="23" t="s">
        <v>101</v>
      </c>
      <c r="B3" s="360" t="s">
        <v>103</v>
      </c>
      <c r="C3" s="361"/>
      <c r="D3" s="361"/>
      <c r="E3" s="361"/>
      <c r="F3" s="361"/>
      <c r="G3" s="361"/>
      <c r="H3" s="361"/>
      <c r="I3" s="361"/>
      <c r="J3" s="362"/>
      <c r="L3" s="23" t="s">
        <v>101</v>
      </c>
      <c r="M3" s="360" t="s">
        <v>103</v>
      </c>
      <c r="N3" s="366"/>
      <c r="O3" s="366"/>
      <c r="P3" s="366"/>
      <c r="Q3" s="366"/>
      <c r="R3" s="366"/>
      <c r="S3" s="366"/>
      <c r="T3" s="366"/>
      <c r="U3" s="367"/>
      <c r="W3" s="23" t="s">
        <v>101</v>
      </c>
      <c r="X3" s="360" t="s">
        <v>103</v>
      </c>
      <c r="Y3" s="366"/>
      <c r="Z3" s="366"/>
      <c r="AA3" s="366"/>
      <c r="AB3" s="366"/>
      <c r="AC3" s="366"/>
      <c r="AD3" s="366"/>
      <c r="AE3" s="366"/>
      <c r="AF3" s="367"/>
    </row>
    <row r="4" spans="1:32" ht="28.5" customHeight="1" x14ac:dyDescent="0.25">
      <c r="A4" s="24" t="s">
        <v>102</v>
      </c>
      <c r="B4" s="27" t="s">
        <v>104</v>
      </c>
      <c r="C4" s="363" t="s">
        <v>106</v>
      </c>
      <c r="D4" s="363" t="s">
        <v>107</v>
      </c>
      <c r="E4" s="363" t="s">
        <v>108</v>
      </c>
      <c r="F4" s="27" t="s">
        <v>109</v>
      </c>
      <c r="G4" s="27" t="s">
        <v>111</v>
      </c>
      <c r="H4" s="363" t="s">
        <v>114</v>
      </c>
      <c r="I4" s="363" t="s">
        <v>115</v>
      </c>
      <c r="J4" s="363" t="s">
        <v>116</v>
      </c>
      <c r="L4" s="24" t="s">
        <v>102</v>
      </c>
      <c r="M4" s="27" t="s">
        <v>104</v>
      </c>
      <c r="N4" s="363" t="s">
        <v>106</v>
      </c>
      <c r="O4" s="363" t="s">
        <v>107</v>
      </c>
      <c r="P4" s="363" t="s">
        <v>108</v>
      </c>
      <c r="Q4" s="27" t="s">
        <v>109</v>
      </c>
      <c r="R4" s="27" t="s">
        <v>111</v>
      </c>
      <c r="S4" s="363" t="s">
        <v>114</v>
      </c>
      <c r="T4" s="363" t="s">
        <v>115</v>
      </c>
      <c r="U4" s="363" t="s">
        <v>116</v>
      </c>
      <c r="W4" s="24" t="s">
        <v>102</v>
      </c>
      <c r="X4" s="27" t="s">
        <v>104</v>
      </c>
      <c r="Y4" s="363" t="s">
        <v>106</v>
      </c>
      <c r="Z4" s="363" t="s">
        <v>107</v>
      </c>
      <c r="AA4" s="363" t="s">
        <v>108</v>
      </c>
      <c r="AB4" s="27" t="s">
        <v>109</v>
      </c>
      <c r="AC4" s="27" t="s">
        <v>111</v>
      </c>
      <c r="AD4" s="363" t="s">
        <v>114</v>
      </c>
      <c r="AE4" s="363" t="s">
        <v>115</v>
      </c>
      <c r="AF4" s="363" t="s">
        <v>116</v>
      </c>
    </row>
    <row r="5" spans="1:32" ht="28.5" customHeight="1" x14ac:dyDescent="0.25">
      <c r="A5" s="25"/>
      <c r="B5" s="27" t="s">
        <v>105</v>
      </c>
      <c r="C5" s="364"/>
      <c r="D5" s="364"/>
      <c r="E5" s="364"/>
      <c r="F5" s="27" t="s">
        <v>110</v>
      </c>
      <c r="G5" s="27" t="s">
        <v>112</v>
      </c>
      <c r="H5" s="364"/>
      <c r="I5" s="364"/>
      <c r="J5" s="364"/>
      <c r="L5" s="31"/>
      <c r="M5" s="27" t="s">
        <v>105</v>
      </c>
      <c r="N5" s="364"/>
      <c r="O5" s="364"/>
      <c r="P5" s="364"/>
      <c r="Q5" s="27" t="s">
        <v>110</v>
      </c>
      <c r="R5" s="27" t="s">
        <v>112</v>
      </c>
      <c r="S5" s="364"/>
      <c r="T5" s="364"/>
      <c r="U5" s="364"/>
      <c r="W5" s="31"/>
      <c r="X5" s="27" t="s">
        <v>105</v>
      </c>
      <c r="Y5" s="364"/>
      <c r="Z5" s="364"/>
      <c r="AA5" s="364"/>
      <c r="AB5" s="27" t="s">
        <v>110</v>
      </c>
      <c r="AC5" s="27" t="s">
        <v>112</v>
      </c>
      <c r="AD5" s="364"/>
      <c r="AE5" s="364"/>
      <c r="AF5" s="364"/>
    </row>
    <row r="6" spans="1:32" ht="15.75" customHeight="1" thickBot="1" x14ac:dyDescent="0.3">
      <c r="A6" s="26"/>
      <c r="B6" s="28"/>
      <c r="C6" s="365"/>
      <c r="D6" s="365"/>
      <c r="E6" s="365"/>
      <c r="F6" s="28"/>
      <c r="G6" s="29" t="s">
        <v>113</v>
      </c>
      <c r="H6" s="365"/>
      <c r="I6" s="365"/>
      <c r="J6" s="365"/>
      <c r="L6" s="32"/>
      <c r="M6" s="28"/>
      <c r="N6" s="365"/>
      <c r="O6" s="365"/>
      <c r="P6" s="365"/>
      <c r="Q6" s="28"/>
      <c r="R6" s="29" t="s">
        <v>113</v>
      </c>
      <c r="S6" s="365"/>
      <c r="T6" s="365"/>
      <c r="U6" s="365"/>
      <c r="W6" s="32"/>
      <c r="X6" s="28"/>
      <c r="Y6" s="365"/>
      <c r="Z6" s="365"/>
      <c r="AA6" s="365"/>
      <c r="AB6" s="28"/>
      <c r="AC6" s="29" t="s">
        <v>113</v>
      </c>
      <c r="AD6" s="365"/>
      <c r="AE6" s="365"/>
      <c r="AF6" s="365"/>
    </row>
    <row r="7" spans="1:32" ht="15.75" customHeight="1" thickBot="1" x14ac:dyDescent="0.3">
      <c r="A7" s="368" t="s">
        <v>76</v>
      </c>
      <c r="B7" s="369"/>
      <c r="C7" s="369"/>
      <c r="D7" s="369"/>
      <c r="E7" s="369"/>
      <c r="F7" s="369"/>
      <c r="G7" s="369"/>
      <c r="H7" s="369"/>
      <c r="I7" s="369"/>
      <c r="J7" s="370"/>
      <c r="L7" s="368" t="s">
        <v>129</v>
      </c>
      <c r="M7" s="369"/>
      <c r="N7" s="369"/>
      <c r="O7" s="369"/>
      <c r="P7" s="369"/>
      <c r="Q7" s="369"/>
      <c r="R7" s="369"/>
      <c r="S7" s="369"/>
      <c r="T7" s="369"/>
      <c r="U7" s="370"/>
      <c r="W7" s="368" t="s">
        <v>132</v>
      </c>
      <c r="X7" s="369"/>
      <c r="Y7" s="369"/>
      <c r="Z7" s="369"/>
      <c r="AA7" s="369"/>
      <c r="AB7" s="369"/>
      <c r="AC7" s="369"/>
      <c r="AD7" s="369"/>
      <c r="AE7" s="369"/>
      <c r="AF7" s="370"/>
    </row>
    <row r="8" spans="1:32" ht="15.75" customHeight="1" thickBot="1" x14ac:dyDescent="0.3">
      <c r="A8" s="18">
        <v>1989</v>
      </c>
      <c r="B8" s="20">
        <v>0</v>
      </c>
      <c r="C8" s="20">
        <v>0.05</v>
      </c>
      <c r="D8" s="20">
        <v>0</v>
      </c>
      <c r="E8" s="20">
        <v>0.35</v>
      </c>
      <c r="F8" s="20">
        <v>0</v>
      </c>
      <c r="G8" s="20">
        <v>0.6</v>
      </c>
      <c r="H8" s="20">
        <v>0</v>
      </c>
      <c r="I8" s="20">
        <v>0</v>
      </c>
      <c r="J8" s="20">
        <v>0</v>
      </c>
      <c r="L8" s="18">
        <v>1989</v>
      </c>
      <c r="M8" s="20">
        <v>0</v>
      </c>
      <c r="N8" s="20">
        <v>0</v>
      </c>
      <c r="O8" s="20">
        <v>0</v>
      </c>
      <c r="P8" s="20">
        <v>0.4</v>
      </c>
      <c r="Q8" s="20">
        <v>0</v>
      </c>
      <c r="R8" s="20">
        <v>0.6</v>
      </c>
      <c r="S8" s="20">
        <v>0</v>
      </c>
      <c r="T8" s="20">
        <v>0</v>
      </c>
      <c r="U8" s="20">
        <v>0</v>
      </c>
      <c r="W8" s="18">
        <v>1989</v>
      </c>
      <c r="X8" s="20">
        <v>0</v>
      </c>
      <c r="Y8" s="20">
        <v>0.7</v>
      </c>
      <c r="Z8" s="20">
        <v>0</v>
      </c>
      <c r="AA8" s="20">
        <v>0.2</v>
      </c>
      <c r="AB8" s="20">
        <v>0</v>
      </c>
      <c r="AC8" s="20">
        <v>0</v>
      </c>
      <c r="AD8" s="20">
        <v>0.1</v>
      </c>
      <c r="AE8" s="20">
        <v>0</v>
      </c>
      <c r="AF8" s="20">
        <v>0</v>
      </c>
    </row>
    <row r="9" spans="1:32" ht="15.75" thickBot="1" x14ac:dyDescent="0.3">
      <c r="A9" s="18">
        <v>1990</v>
      </c>
      <c r="B9" s="20">
        <v>0</v>
      </c>
      <c r="C9" s="20">
        <v>0.05</v>
      </c>
      <c r="D9" s="20">
        <v>0</v>
      </c>
      <c r="E9" s="20">
        <v>0.35</v>
      </c>
      <c r="F9" s="20">
        <v>0</v>
      </c>
      <c r="G9" s="20">
        <v>0.6</v>
      </c>
      <c r="H9" s="20">
        <v>0</v>
      </c>
      <c r="I9" s="20">
        <v>0</v>
      </c>
      <c r="J9" s="20">
        <v>0</v>
      </c>
      <c r="L9" s="18">
        <v>1990</v>
      </c>
      <c r="M9" s="20">
        <v>0</v>
      </c>
      <c r="N9" s="20">
        <v>0</v>
      </c>
      <c r="O9" s="20">
        <v>0</v>
      </c>
      <c r="P9" s="20">
        <v>0.4</v>
      </c>
      <c r="Q9" s="20">
        <v>0</v>
      </c>
      <c r="R9" s="20">
        <v>0.6</v>
      </c>
      <c r="S9" s="20">
        <v>0</v>
      </c>
      <c r="T9" s="20">
        <v>0</v>
      </c>
      <c r="U9" s="20">
        <v>0</v>
      </c>
      <c r="W9" s="18">
        <v>1990</v>
      </c>
      <c r="X9" s="20">
        <v>0</v>
      </c>
      <c r="Y9" s="20">
        <v>0.7</v>
      </c>
      <c r="Z9" s="20">
        <v>0</v>
      </c>
      <c r="AA9" s="20">
        <v>0.2</v>
      </c>
      <c r="AB9" s="20">
        <v>0</v>
      </c>
      <c r="AC9" s="20">
        <v>0</v>
      </c>
      <c r="AD9" s="20">
        <v>0.1</v>
      </c>
      <c r="AE9" s="20">
        <v>0</v>
      </c>
      <c r="AF9" s="20">
        <v>0</v>
      </c>
    </row>
    <row r="10" spans="1:32" ht="15.75" thickBot="1" x14ac:dyDescent="0.3">
      <c r="A10" s="18">
        <v>1991</v>
      </c>
      <c r="B10" s="20">
        <v>0</v>
      </c>
      <c r="C10" s="20">
        <v>2.5000000000000001E-2</v>
      </c>
      <c r="D10" s="20">
        <v>0</v>
      </c>
      <c r="E10" s="20">
        <v>0.375</v>
      </c>
      <c r="F10" s="20">
        <v>0</v>
      </c>
      <c r="G10" s="20">
        <v>0.6</v>
      </c>
      <c r="H10" s="20">
        <v>0</v>
      </c>
      <c r="I10" s="20">
        <v>0</v>
      </c>
      <c r="J10" s="20">
        <v>0</v>
      </c>
      <c r="L10" s="18">
        <v>1991</v>
      </c>
      <c r="M10" s="20">
        <v>0</v>
      </c>
      <c r="N10" s="20">
        <v>0</v>
      </c>
      <c r="O10" s="20">
        <v>0</v>
      </c>
      <c r="P10" s="20">
        <v>0.4</v>
      </c>
      <c r="Q10" s="20">
        <v>0</v>
      </c>
      <c r="R10" s="20">
        <v>0.6</v>
      </c>
      <c r="S10" s="20">
        <v>0</v>
      </c>
      <c r="T10" s="20">
        <v>0</v>
      </c>
      <c r="U10" s="20">
        <v>0</v>
      </c>
      <c r="W10" s="18">
        <v>1991</v>
      </c>
      <c r="X10" s="20">
        <v>0</v>
      </c>
      <c r="Y10" s="20">
        <v>0.7</v>
      </c>
      <c r="Z10" s="20">
        <v>0</v>
      </c>
      <c r="AA10" s="20">
        <v>0.2</v>
      </c>
      <c r="AB10" s="20">
        <v>0</v>
      </c>
      <c r="AC10" s="20">
        <v>0</v>
      </c>
      <c r="AD10" s="20">
        <v>0.1</v>
      </c>
      <c r="AE10" s="20">
        <v>0</v>
      </c>
      <c r="AF10" s="20">
        <v>0</v>
      </c>
    </row>
    <row r="11" spans="1:32" ht="15.75" thickBot="1" x14ac:dyDescent="0.3">
      <c r="A11" s="18">
        <v>1992</v>
      </c>
      <c r="B11" s="20">
        <v>0</v>
      </c>
      <c r="C11" s="20">
        <v>0.01</v>
      </c>
      <c r="D11" s="20">
        <v>0</v>
      </c>
      <c r="E11" s="20">
        <v>0.39</v>
      </c>
      <c r="F11" s="20">
        <v>0</v>
      </c>
      <c r="G11" s="20">
        <v>0.6</v>
      </c>
      <c r="H11" s="20">
        <v>0</v>
      </c>
      <c r="I11" s="20">
        <v>0</v>
      </c>
      <c r="J11" s="20">
        <v>0</v>
      </c>
      <c r="L11" s="18">
        <v>1992</v>
      </c>
      <c r="M11" s="20">
        <v>0</v>
      </c>
      <c r="N11" s="20">
        <v>0</v>
      </c>
      <c r="O11" s="20">
        <v>0</v>
      </c>
      <c r="P11" s="20">
        <v>0.4</v>
      </c>
      <c r="Q11" s="20">
        <v>0</v>
      </c>
      <c r="R11" s="20">
        <v>0.6</v>
      </c>
      <c r="S11" s="20">
        <v>0</v>
      </c>
      <c r="T11" s="20">
        <v>0</v>
      </c>
      <c r="U11" s="20">
        <v>0</v>
      </c>
      <c r="W11" s="18">
        <v>1992</v>
      </c>
      <c r="X11" s="20">
        <v>0</v>
      </c>
      <c r="Y11" s="20">
        <v>0.6</v>
      </c>
      <c r="Z11" s="20">
        <v>0</v>
      </c>
      <c r="AA11" s="20">
        <v>0.3</v>
      </c>
      <c r="AB11" s="20">
        <v>0</v>
      </c>
      <c r="AC11" s="20">
        <v>0</v>
      </c>
      <c r="AD11" s="20">
        <v>0.1</v>
      </c>
      <c r="AE11" s="20">
        <v>0</v>
      </c>
      <c r="AF11" s="20">
        <v>0</v>
      </c>
    </row>
    <row r="12" spans="1:32" ht="15.75" thickBot="1" x14ac:dyDescent="0.3">
      <c r="A12" s="18">
        <v>1993</v>
      </c>
      <c r="B12" s="20">
        <v>0</v>
      </c>
      <c r="C12" s="20">
        <v>0.01</v>
      </c>
      <c r="D12" s="20">
        <v>0</v>
      </c>
      <c r="E12" s="20">
        <v>0.39</v>
      </c>
      <c r="F12" s="20">
        <v>0</v>
      </c>
      <c r="G12" s="20">
        <v>0.6</v>
      </c>
      <c r="H12" s="20">
        <v>0</v>
      </c>
      <c r="I12" s="20">
        <v>0</v>
      </c>
      <c r="J12" s="20">
        <v>0</v>
      </c>
      <c r="L12" s="18">
        <v>1993</v>
      </c>
      <c r="M12" s="20">
        <v>0</v>
      </c>
      <c r="N12" s="20">
        <v>0</v>
      </c>
      <c r="O12" s="20">
        <v>0</v>
      </c>
      <c r="P12" s="20">
        <v>0.4</v>
      </c>
      <c r="Q12" s="20">
        <v>0</v>
      </c>
      <c r="R12" s="20">
        <v>0.6</v>
      </c>
      <c r="S12" s="20">
        <v>0</v>
      </c>
      <c r="T12" s="20">
        <v>0</v>
      </c>
      <c r="U12" s="20">
        <v>0</v>
      </c>
      <c r="W12" s="18">
        <v>1993</v>
      </c>
      <c r="X12" s="20">
        <v>0</v>
      </c>
      <c r="Y12" s="20">
        <v>0.6</v>
      </c>
      <c r="Z12" s="20">
        <v>0</v>
      </c>
      <c r="AA12" s="20">
        <v>0.3</v>
      </c>
      <c r="AB12" s="20">
        <v>0</v>
      </c>
      <c r="AC12" s="20">
        <v>0</v>
      </c>
      <c r="AD12" s="20">
        <v>0.1</v>
      </c>
      <c r="AE12" s="20">
        <v>0</v>
      </c>
      <c r="AF12" s="20">
        <v>0</v>
      </c>
    </row>
    <row r="13" spans="1:32" ht="15.75" thickBot="1" x14ac:dyDescent="0.3">
      <c r="A13" s="18">
        <v>1994</v>
      </c>
      <c r="B13" s="20">
        <v>0</v>
      </c>
      <c r="C13" s="20">
        <v>8.9999999999999993E-3</v>
      </c>
      <c r="D13" s="20">
        <v>0</v>
      </c>
      <c r="E13" s="20">
        <v>0.39100000000000001</v>
      </c>
      <c r="F13" s="20">
        <v>0</v>
      </c>
      <c r="G13" s="20">
        <v>0.6</v>
      </c>
      <c r="H13" s="20">
        <v>0</v>
      </c>
      <c r="I13" s="20">
        <v>0</v>
      </c>
      <c r="J13" s="20">
        <v>0</v>
      </c>
      <c r="L13" s="18">
        <v>1994</v>
      </c>
      <c r="M13" s="20">
        <v>0</v>
      </c>
      <c r="N13" s="20">
        <v>0</v>
      </c>
      <c r="O13" s="20">
        <v>0</v>
      </c>
      <c r="P13" s="20">
        <v>0.4</v>
      </c>
      <c r="Q13" s="20">
        <v>0</v>
      </c>
      <c r="R13" s="20">
        <v>0.6</v>
      </c>
      <c r="S13" s="20">
        <v>0</v>
      </c>
      <c r="T13" s="20">
        <v>0</v>
      </c>
      <c r="U13" s="20">
        <v>0</v>
      </c>
      <c r="W13" s="18">
        <v>1994</v>
      </c>
      <c r="X13" s="20">
        <v>0</v>
      </c>
      <c r="Y13" s="20">
        <v>0.6</v>
      </c>
      <c r="Z13" s="20">
        <v>0</v>
      </c>
      <c r="AA13" s="20">
        <v>0.3</v>
      </c>
      <c r="AB13" s="20">
        <v>0</v>
      </c>
      <c r="AC13" s="20">
        <v>0</v>
      </c>
      <c r="AD13" s="20">
        <v>0.1</v>
      </c>
      <c r="AE13" s="20">
        <v>0</v>
      </c>
      <c r="AF13" s="20">
        <v>0</v>
      </c>
    </row>
    <row r="14" spans="1:32" ht="15.75" thickBot="1" x14ac:dyDescent="0.3">
      <c r="A14" s="18">
        <v>1995</v>
      </c>
      <c r="B14" s="20">
        <v>0</v>
      </c>
      <c r="C14" s="20">
        <v>8.9999999999999993E-3</v>
      </c>
      <c r="D14" s="20">
        <v>0</v>
      </c>
      <c r="E14" s="20">
        <v>0.34100000000000003</v>
      </c>
      <c r="F14" s="20">
        <v>0</v>
      </c>
      <c r="G14" s="20">
        <v>0.65</v>
      </c>
      <c r="H14" s="20">
        <v>0</v>
      </c>
      <c r="I14" s="20">
        <v>0</v>
      </c>
      <c r="J14" s="20">
        <v>0</v>
      </c>
      <c r="L14" s="18">
        <v>1995</v>
      </c>
      <c r="M14" s="20">
        <v>0</v>
      </c>
      <c r="N14" s="20">
        <v>0</v>
      </c>
      <c r="O14" s="20">
        <v>0</v>
      </c>
      <c r="P14" s="20">
        <v>0.4</v>
      </c>
      <c r="Q14" s="20">
        <v>0</v>
      </c>
      <c r="R14" s="20">
        <v>0.6</v>
      </c>
      <c r="S14" s="20">
        <v>0</v>
      </c>
      <c r="T14" s="20">
        <v>0</v>
      </c>
      <c r="U14" s="20">
        <v>0</v>
      </c>
      <c r="W14" s="18">
        <v>1995</v>
      </c>
      <c r="X14" s="20">
        <v>0</v>
      </c>
      <c r="Y14" s="20">
        <v>0.5</v>
      </c>
      <c r="Z14" s="20">
        <v>0</v>
      </c>
      <c r="AA14" s="20">
        <v>0.4</v>
      </c>
      <c r="AB14" s="20">
        <v>0</v>
      </c>
      <c r="AC14" s="20">
        <v>0</v>
      </c>
      <c r="AD14" s="20">
        <v>0.1</v>
      </c>
      <c r="AE14" s="20">
        <v>0</v>
      </c>
      <c r="AF14" s="20">
        <v>0</v>
      </c>
    </row>
    <row r="15" spans="1:32" ht="15.75" thickBot="1" x14ac:dyDescent="0.3">
      <c r="A15" s="18">
        <v>1996</v>
      </c>
      <c r="B15" s="20">
        <v>0</v>
      </c>
      <c r="C15" s="20">
        <v>8.9999999999999993E-3</v>
      </c>
      <c r="D15" s="20">
        <v>0</v>
      </c>
      <c r="E15" s="20">
        <v>0.34100000000000003</v>
      </c>
      <c r="F15" s="20">
        <v>0</v>
      </c>
      <c r="G15" s="20">
        <v>0.65</v>
      </c>
      <c r="H15" s="20">
        <v>0</v>
      </c>
      <c r="I15" s="20">
        <v>0</v>
      </c>
      <c r="J15" s="20">
        <v>0</v>
      </c>
      <c r="L15" s="18">
        <v>1996</v>
      </c>
      <c r="M15" s="20">
        <v>0</v>
      </c>
      <c r="N15" s="20">
        <v>0</v>
      </c>
      <c r="O15" s="20">
        <v>0</v>
      </c>
      <c r="P15" s="20">
        <v>0.4</v>
      </c>
      <c r="Q15" s="20">
        <v>0</v>
      </c>
      <c r="R15" s="20">
        <v>0.6</v>
      </c>
      <c r="S15" s="20">
        <v>0</v>
      </c>
      <c r="T15" s="20">
        <v>0</v>
      </c>
      <c r="U15" s="20">
        <v>0</v>
      </c>
      <c r="W15" s="18">
        <v>1996</v>
      </c>
      <c r="X15" s="20">
        <v>0</v>
      </c>
      <c r="Y15" s="20">
        <v>0.5</v>
      </c>
      <c r="Z15" s="20">
        <v>0</v>
      </c>
      <c r="AA15" s="20">
        <v>0.4</v>
      </c>
      <c r="AB15" s="20">
        <v>0</v>
      </c>
      <c r="AC15" s="20">
        <v>0</v>
      </c>
      <c r="AD15" s="20">
        <v>0.1</v>
      </c>
      <c r="AE15" s="20">
        <v>0</v>
      </c>
      <c r="AF15" s="20">
        <v>0</v>
      </c>
    </row>
    <row r="16" spans="1:32" ht="15.75" thickBot="1" x14ac:dyDescent="0.3">
      <c r="A16" s="18">
        <v>1997</v>
      </c>
      <c r="B16" s="20">
        <v>0</v>
      </c>
      <c r="C16" s="20">
        <v>8.0000000000000002E-3</v>
      </c>
      <c r="D16" s="20">
        <v>0</v>
      </c>
      <c r="E16" s="20">
        <v>0.34200000000000003</v>
      </c>
      <c r="F16" s="20">
        <v>0</v>
      </c>
      <c r="G16" s="20">
        <v>0.65</v>
      </c>
      <c r="H16" s="20">
        <v>0</v>
      </c>
      <c r="I16" s="20">
        <v>0</v>
      </c>
      <c r="J16" s="20">
        <v>0</v>
      </c>
      <c r="L16" s="18">
        <v>1997</v>
      </c>
      <c r="M16" s="20">
        <v>0</v>
      </c>
      <c r="N16" s="20">
        <v>0</v>
      </c>
      <c r="O16" s="20">
        <v>0</v>
      </c>
      <c r="P16" s="20">
        <v>0.4</v>
      </c>
      <c r="Q16" s="20">
        <v>0</v>
      </c>
      <c r="R16" s="20">
        <v>0.6</v>
      </c>
      <c r="S16" s="20">
        <v>0</v>
      </c>
      <c r="T16" s="20">
        <v>0</v>
      </c>
      <c r="U16" s="20">
        <v>0</v>
      </c>
      <c r="W16" s="18">
        <v>1997</v>
      </c>
      <c r="X16" s="20">
        <v>0</v>
      </c>
      <c r="Y16" s="20">
        <v>0.4</v>
      </c>
      <c r="Z16" s="20">
        <v>0</v>
      </c>
      <c r="AA16" s="20">
        <v>0.5</v>
      </c>
      <c r="AB16" s="20">
        <v>0</v>
      </c>
      <c r="AC16" s="20">
        <v>0</v>
      </c>
      <c r="AD16" s="20">
        <v>0.1</v>
      </c>
      <c r="AE16" s="20">
        <v>0</v>
      </c>
      <c r="AF16" s="20">
        <v>0</v>
      </c>
    </row>
    <row r="17" spans="1:32" ht="15.75" thickBot="1" x14ac:dyDescent="0.3">
      <c r="A17" s="18">
        <v>1998</v>
      </c>
      <c r="B17" s="20">
        <v>0</v>
      </c>
      <c r="C17" s="20">
        <v>8.0000000000000002E-3</v>
      </c>
      <c r="D17" s="20">
        <v>0</v>
      </c>
      <c r="E17" s="20">
        <v>0.34200000000000003</v>
      </c>
      <c r="F17" s="20">
        <v>0</v>
      </c>
      <c r="G17" s="20">
        <v>0.65</v>
      </c>
      <c r="H17" s="20">
        <v>0</v>
      </c>
      <c r="I17" s="20">
        <v>0</v>
      </c>
      <c r="J17" s="20">
        <v>0</v>
      </c>
      <c r="L17" s="18">
        <v>1998</v>
      </c>
      <c r="M17" s="20">
        <v>0</v>
      </c>
      <c r="N17" s="20">
        <v>0</v>
      </c>
      <c r="O17" s="20">
        <v>0</v>
      </c>
      <c r="P17" s="20">
        <v>0.4</v>
      </c>
      <c r="Q17" s="20">
        <v>0</v>
      </c>
      <c r="R17" s="20">
        <v>0.6</v>
      </c>
      <c r="S17" s="20">
        <v>0</v>
      </c>
      <c r="T17" s="20">
        <v>0</v>
      </c>
      <c r="U17" s="20">
        <v>0</v>
      </c>
      <c r="W17" s="18">
        <v>1998</v>
      </c>
      <c r="X17" s="20">
        <v>0</v>
      </c>
      <c r="Y17" s="20">
        <v>0.4</v>
      </c>
      <c r="Z17" s="20">
        <v>0</v>
      </c>
      <c r="AA17" s="20">
        <v>0.5</v>
      </c>
      <c r="AB17" s="20">
        <v>0</v>
      </c>
      <c r="AC17" s="20">
        <v>0</v>
      </c>
      <c r="AD17" s="20">
        <v>0.1</v>
      </c>
      <c r="AE17" s="20">
        <v>0</v>
      </c>
      <c r="AF17" s="20">
        <v>0</v>
      </c>
    </row>
    <row r="18" spans="1:32" ht="15.75" thickBot="1" x14ac:dyDescent="0.3">
      <c r="A18" s="18">
        <v>1999</v>
      </c>
      <c r="B18" s="20">
        <v>0</v>
      </c>
      <c r="C18" s="20">
        <v>7.0000000000000001E-3</v>
      </c>
      <c r="D18" s="20">
        <v>0</v>
      </c>
      <c r="E18" s="20">
        <v>0.34300000000000003</v>
      </c>
      <c r="F18" s="20">
        <v>0</v>
      </c>
      <c r="G18" s="20">
        <v>0.65</v>
      </c>
      <c r="H18" s="20">
        <v>0</v>
      </c>
      <c r="I18" s="20">
        <v>0</v>
      </c>
      <c r="J18" s="20">
        <v>0</v>
      </c>
      <c r="L18" s="18">
        <v>1999</v>
      </c>
      <c r="M18" s="20">
        <v>0</v>
      </c>
      <c r="N18" s="20">
        <v>0</v>
      </c>
      <c r="O18" s="20">
        <v>0</v>
      </c>
      <c r="P18" s="20">
        <v>0.4</v>
      </c>
      <c r="Q18" s="20">
        <v>0</v>
      </c>
      <c r="R18" s="20">
        <v>0.6</v>
      </c>
      <c r="S18" s="20">
        <v>0</v>
      </c>
      <c r="T18" s="20">
        <v>0</v>
      </c>
      <c r="U18" s="20">
        <v>0</v>
      </c>
      <c r="W18" s="18">
        <v>1999</v>
      </c>
      <c r="X18" s="20">
        <v>0</v>
      </c>
      <c r="Y18" s="20">
        <v>0.4</v>
      </c>
      <c r="Z18" s="20">
        <v>0</v>
      </c>
      <c r="AA18" s="20">
        <v>0.5</v>
      </c>
      <c r="AB18" s="20">
        <v>0</v>
      </c>
      <c r="AC18" s="20">
        <v>0</v>
      </c>
      <c r="AD18" s="20">
        <v>0.1</v>
      </c>
      <c r="AE18" s="20">
        <v>0</v>
      </c>
      <c r="AF18" s="20">
        <v>0</v>
      </c>
    </row>
    <row r="19" spans="1:32" ht="15.75" thickBot="1" x14ac:dyDescent="0.3">
      <c r="A19" s="18">
        <v>2000</v>
      </c>
      <c r="B19" s="20">
        <v>0</v>
      </c>
      <c r="C19" s="20">
        <v>0.01</v>
      </c>
      <c r="D19" s="20">
        <v>0</v>
      </c>
      <c r="E19" s="20">
        <v>0.34</v>
      </c>
      <c r="F19" s="20">
        <v>0</v>
      </c>
      <c r="G19" s="20">
        <v>0.65</v>
      </c>
      <c r="H19" s="20">
        <v>0</v>
      </c>
      <c r="I19" s="20">
        <v>0</v>
      </c>
      <c r="J19" s="20">
        <v>0</v>
      </c>
      <c r="L19" s="18">
        <v>2000</v>
      </c>
      <c r="M19" s="20">
        <v>0</v>
      </c>
      <c r="N19" s="20">
        <v>0</v>
      </c>
      <c r="O19" s="20">
        <v>0</v>
      </c>
      <c r="P19" s="20">
        <v>0.4</v>
      </c>
      <c r="Q19" s="20">
        <v>0</v>
      </c>
      <c r="R19" s="20">
        <v>0.6</v>
      </c>
      <c r="S19" s="20">
        <v>0</v>
      </c>
      <c r="T19" s="20">
        <v>0</v>
      </c>
      <c r="U19" s="20">
        <v>0</v>
      </c>
      <c r="W19" s="18">
        <v>2000</v>
      </c>
      <c r="X19" s="20">
        <v>0</v>
      </c>
      <c r="Y19" s="20">
        <v>0.4</v>
      </c>
      <c r="Z19" s="20">
        <v>0</v>
      </c>
      <c r="AA19" s="20">
        <v>0.3</v>
      </c>
      <c r="AB19" s="20">
        <v>0</v>
      </c>
      <c r="AC19" s="20">
        <v>0</v>
      </c>
      <c r="AD19" s="20">
        <v>0.3</v>
      </c>
      <c r="AE19" s="20">
        <v>0</v>
      </c>
      <c r="AF19" s="20">
        <v>0</v>
      </c>
    </row>
    <row r="20" spans="1:32" ht="15.75" thickBot="1" x14ac:dyDescent="0.3">
      <c r="A20" s="18">
        <v>2001</v>
      </c>
      <c r="B20" s="20">
        <v>0</v>
      </c>
      <c r="C20" s="20">
        <v>0.03</v>
      </c>
      <c r="D20" s="20">
        <v>0</v>
      </c>
      <c r="E20" s="20">
        <v>0.37</v>
      </c>
      <c r="F20" s="20">
        <v>0</v>
      </c>
      <c r="G20" s="20">
        <v>0.6</v>
      </c>
      <c r="H20" s="20">
        <v>0</v>
      </c>
      <c r="I20" s="20">
        <v>0</v>
      </c>
      <c r="J20" s="20">
        <v>0</v>
      </c>
      <c r="L20" s="18">
        <v>2001</v>
      </c>
      <c r="M20" s="20">
        <v>0</v>
      </c>
      <c r="N20" s="20">
        <v>0</v>
      </c>
      <c r="O20" s="20">
        <v>0</v>
      </c>
      <c r="P20" s="20">
        <v>0.4</v>
      </c>
      <c r="Q20" s="20">
        <v>0</v>
      </c>
      <c r="R20" s="20">
        <v>0.6</v>
      </c>
      <c r="S20" s="20">
        <v>0</v>
      </c>
      <c r="T20" s="20">
        <v>0</v>
      </c>
      <c r="U20" s="20">
        <v>0</v>
      </c>
      <c r="W20" s="18">
        <v>2001</v>
      </c>
      <c r="X20" s="20">
        <v>0</v>
      </c>
      <c r="Y20" s="20">
        <v>0.4</v>
      </c>
      <c r="Z20" s="20">
        <v>0</v>
      </c>
      <c r="AA20" s="20">
        <v>0.3</v>
      </c>
      <c r="AB20" s="20">
        <v>0</v>
      </c>
      <c r="AC20" s="20">
        <v>0</v>
      </c>
      <c r="AD20" s="20">
        <v>0.3</v>
      </c>
      <c r="AE20" s="20">
        <v>0</v>
      </c>
      <c r="AF20" s="20">
        <v>0</v>
      </c>
    </row>
    <row r="21" spans="1:32" ht="15.75" thickBot="1" x14ac:dyDescent="0.3">
      <c r="A21" s="18">
        <v>2002</v>
      </c>
      <c r="B21" s="20">
        <v>0</v>
      </c>
      <c r="C21" s="20">
        <v>0.05</v>
      </c>
      <c r="D21" s="20">
        <v>0</v>
      </c>
      <c r="E21" s="20">
        <v>0.35</v>
      </c>
      <c r="F21" s="20">
        <v>0</v>
      </c>
      <c r="G21" s="20">
        <v>0.6</v>
      </c>
      <c r="H21" s="20">
        <v>0</v>
      </c>
      <c r="I21" s="20">
        <v>0</v>
      </c>
      <c r="J21" s="20">
        <v>0</v>
      </c>
      <c r="L21" s="18">
        <v>2002</v>
      </c>
      <c r="M21" s="20">
        <v>0</v>
      </c>
      <c r="N21" s="20">
        <v>0</v>
      </c>
      <c r="O21" s="20">
        <v>0</v>
      </c>
      <c r="P21" s="20">
        <v>0.4</v>
      </c>
      <c r="Q21" s="20">
        <v>0</v>
      </c>
      <c r="R21" s="20">
        <v>0.6</v>
      </c>
      <c r="S21" s="20">
        <v>0</v>
      </c>
      <c r="T21" s="20">
        <v>0</v>
      </c>
      <c r="U21" s="20">
        <v>0</v>
      </c>
      <c r="W21" s="18">
        <v>2002</v>
      </c>
      <c r="X21" s="20">
        <v>0</v>
      </c>
      <c r="Y21" s="20">
        <v>0.3</v>
      </c>
      <c r="Z21" s="20">
        <v>0</v>
      </c>
      <c r="AA21" s="20">
        <v>0.3</v>
      </c>
      <c r="AB21" s="20">
        <v>0</v>
      </c>
      <c r="AC21" s="20">
        <v>0</v>
      </c>
      <c r="AD21" s="20">
        <v>0.4</v>
      </c>
      <c r="AE21" s="20">
        <v>0</v>
      </c>
      <c r="AF21" s="20">
        <v>0</v>
      </c>
    </row>
    <row r="22" spans="1:32" ht="15.75" thickBot="1" x14ac:dyDescent="0.3">
      <c r="A22" s="18">
        <v>2003</v>
      </c>
      <c r="B22" s="20">
        <v>0</v>
      </c>
      <c r="C22" s="20">
        <v>0.06</v>
      </c>
      <c r="D22" s="20">
        <v>0</v>
      </c>
      <c r="E22" s="20">
        <v>0.39</v>
      </c>
      <c r="F22" s="20">
        <v>0</v>
      </c>
      <c r="G22" s="20">
        <v>0.55000000000000004</v>
      </c>
      <c r="H22" s="20">
        <v>0</v>
      </c>
      <c r="I22" s="20">
        <v>0</v>
      </c>
      <c r="J22" s="20">
        <v>0</v>
      </c>
      <c r="L22" s="18">
        <v>2003</v>
      </c>
      <c r="M22" s="20">
        <v>0</v>
      </c>
      <c r="N22" s="20">
        <v>0</v>
      </c>
      <c r="O22" s="20">
        <v>0</v>
      </c>
      <c r="P22" s="20">
        <v>0.4</v>
      </c>
      <c r="Q22" s="20">
        <v>0</v>
      </c>
      <c r="R22" s="20">
        <v>0.6</v>
      </c>
      <c r="S22" s="20">
        <v>0</v>
      </c>
      <c r="T22" s="20">
        <v>0</v>
      </c>
      <c r="U22" s="20">
        <v>0</v>
      </c>
      <c r="W22" s="18">
        <v>2003</v>
      </c>
      <c r="X22" s="20">
        <v>0</v>
      </c>
      <c r="Y22" s="20">
        <v>0.3</v>
      </c>
      <c r="Z22" s="20">
        <v>0</v>
      </c>
      <c r="AA22" s="20">
        <v>0.3</v>
      </c>
      <c r="AB22" s="20">
        <v>0</v>
      </c>
      <c r="AC22" s="20">
        <v>0</v>
      </c>
      <c r="AD22" s="20">
        <v>0.4</v>
      </c>
      <c r="AE22" s="20">
        <v>0</v>
      </c>
      <c r="AF22" s="20">
        <v>0</v>
      </c>
    </row>
    <row r="23" spans="1:32" ht="15.75" thickBot="1" x14ac:dyDescent="0.3">
      <c r="A23" s="18">
        <v>2004</v>
      </c>
      <c r="B23" s="20">
        <v>0</v>
      </c>
      <c r="C23" s="20">
        <v>0.06</v>
      </c>
      <c r="D23" s="20">
        <v>0</v>
      </c>
      <c r="E23" s="20">
        <v>0.43</v>
      </c>
      <c r="F23" s="20">
        <v>0</v>
      </c>
      <c r="G23" s="20">
        <v>0.51</v>
      </c>
      <c r="H23" s="20">
        <v>0</v>
      </c>
      <c r="I23" s="20">
        <v>0</v>
      </c>
      <c r="J23" s="20">
        <v>0</v>
      </c>
      <c r="L23" s="18">
        <v>2004</v>
      </c>
      <c r="M23" s="20">
        <v>0</v>
      </c>
      <c r="N23" s="20">
        <v>0</v>
      </c>
      <c r="O23" s="20">
        <v>0</v>
      </c>
      <c r="P23" s="20">
        <v>0.4</v>
      </c>
      <c r="Q23" s="20">
        <v>0</v>
      </c>
      <c r="R23" s="20">
        <v>0.6</v>
      </c>
      <c r="S23" s="20">
        <v>0</v>
      </c>
      <c r="T23" s="20">
        <v>0</v>
      </c>
      <c r="U23" s="20">
        <v>0</v>
      </c>
      <c r="W23" s="18">
        <v>2004</v>
      </c>
      <c r="X23" s="20">
        <v>0</v>
      </c>
      <c r="Y23" s="20">
        <v>0.3</v>
      </c>
      <c r="Z23" s="20">
        <v>0</v>
      </c>
      <c r="AA23" s="20">
        <v>0.3</v>
      </c>
      <c r="AB23" s="20">
        <v>0</v>
      </c>
      <c r="AC23" s="20">
        <v>0</v>
      </c>
      <c r="AD23" s="20">
        <v>0.4</v>
      </c>
      <c r="AE23" s="20">
        <v>0</v>
      </c>
      <c r="AF23" s="20">
        <v>0</v>
      </c>
    </row>
    <row r="24" spans="1:32" ht="15.75" thickBot="1" x14ac:dyDescent="0.3">
      <c r="A24" s="18">
        <v>2005</v>
      </c>
      <c r="B24" s="20">
        <v>0</v>
      </c>
      <c r="C24" s="20">
        <v>0.02</v>
      </c>
      <c r="D24" s="20">
        <v>0</v>
      </c>
      <c r="E24" s="20">
        <v>0.48</v>
      </c>
      <c r="F24" s="20">
        <v>0</v>
      </c>
      <c r="G24" s="20">
        <v>0.5</v>
      </c>
      <c r="H24" s="20">
        <v>0</v>
      </c>
      <c r="I24" s="20">
        <v>0</v>
      </c>
      <c r="J24" s="20">
        <v>0</v>
      </c>
      <c r="L24" s="18">
        <v>2005</v>
      </c>
      <c r="M24" s="20">
        <v>0</v>
      </c>
      <c r="N24" s="20">
        <v>0</v>
      </c>
      <c r="O24" s="20">
        <v>0</v>
      </c>
      <c r="P24" s="20">
        <v>0.4</v>
      </c>
      <c r="Q24" s="20">
        <v>0</v>
      </c>
      <c r="R24" s="20">
        <v>0.6</v>
      </c>
      <c r="S24" s="20">
        <v>0</v>
      </c>
      <c r="T24" s="20">
        <v>0</v>
      </c>
      <c r="U24" s="20">
        <v>0</v>
      </c>
      <c r="W24" s="18">
        <v>2005</v>
      </c>
      <c r="X24" s="20">
        <v>0</v>
      </c>
      <c r="Y24" s="20">
        <v>0.3</v>
      </c>
      <c r="Z24" s="20">
        <v>0</v>
      </c>
      <c r="AA24" s="20">
        <v>0.3</v>
      </c>
      <c r="AB24" s="20">
        <v>0</v>
      </c>
      <c r="AC24" s="20">
        <v>0</v>
      </c>
      <c r="AD24" s="20">
        <v>0.4</v>
      </c>
      <c r="AE24" s="20">
        <v>0</v>
      </c>
      <c r="AF24" s="20">
        <v>0</v>
      </c>
    </row>
    <row r="25" spans="1:32" ht="15.75" thickBot="1" x14ac:dyDescent="0.3">
      <c r="A25" s="18">
        <v>2006</v>
      </c>
      <c r="B25" s="20">
        <v>0</v>
      </c>
      <c r="C25" s="20">
        <v>7.0000000000000007E-2</v>
      </c>
      <c r="D25" s="20">
        <v>0</v>
      </c>
      <c r="E25" s="20">
        <v>0.43</v>
      </c>
      <c r="F25" s="20">
        <v>0</v>
      </c>
      <c r="G25" s="20">
        <v>0.5</v>
      </c>
      <c r="H25" s="20">
        <v>0</v>
      </c>
      <c r="I25" s="20">
        <v>0</v>
      </c>
      <c r="J25" s="20">
        <v>0</v>
      </c>
      <c r="L25" s="18">
        <v>2006</v>
      </c>
      <c r="M25" s="20">
        <v>0</v>
      </c>
      <c r="N25" s="20">
        <v>0</v>
      </c>
      <c r="O25" s="20">
        <v>0</v>
      </c>
      <c r="P25" s="20">
        <v>0.4</v>
      </c>
      <c r="Q25" s="20">
        <v>0</v>
      </c>
      <c r="R25" s="20">
        <v>0.6</v>
      </c>
      <c r="S25" s="20">
        <v>0</v>
      </c>
      <c r="T25" s="20">
        <v>0</v>
      </c>
      <c r="U25" s="20">
        <v>0</v>
      </c>
      <c r="W25" s="18">
        <v>2006</v>
      </c>
      <c r="X25" s="20">
        <v>0</v>
      </c>
      <c r="Y25" s="20">
        <v>0.5</v>
      </c>
      <c r="Z25" s="20">
        <v>0</v>
      </c>
      <c r="AA25" s="20">
        <v>0.2</v>
      </c>
      <c r="AB25" s="20">
        <v>0</v>
      </c>
      <c r="AC25" s="20">
        <v>0</v>
      </c>
      <c r="AD25" s="20">
        <v>0.3</v>
      </c>
      <c r="AE25" s="20">
        <v>0</v>
      </c>
      <c r="AF25" s="20">
        <v>0</v>
      </c>
    </row>
    <row r="26" spans="1:32" ht="15.75" thickBot="1" x14ac:dyDescent="0.3">
      <c r="A26" s="18">
        <v>2007</v>
      </c>
      <c r="B26" s="20">
        <v>0</v>
      </c>
      <c r="C26" s="20">
        <v>0.05</v>
      </c>
      <c r="D26" s="20">
        <v>0</v>
      </c>
      <c r="E26" s="20">
        <v>0.45</v>
      </c>
      <c r="F26" s="20">
        <v>0</v>
      </c>
      <c r="G26" s="20">
        <v>0.5</v>
      </c>
      <c r="H26" s="20">
        <v>0</v>
      </c>
      <c r="I26" s="20">
        <v>0</v>
      </c>
      <c r="J26" s="20">
        <v>0</v>
      </c>
      <c r="L26" s="18">
        <v>2007</v>
      </c>
      <c r="M26" s="20">
        <v>0</v>
      </c>
      <c r="N26" s="20">
        <v>0</v>
      </c>
      <c r="O26" s="20">
        <v>0</v>
      </c>
      <c r="P26" s="20">
        <v>0.4</v>
      </c>
      <c r="Q26" s="20">
        <v>0</v>
      </c>
      <c r="R26" s="20">
        <v>0.6</v>
      </c>
      <c r="S26" s="20">
        <v>0</v>
      </c>
      <c r="T26" s="20">
        <v>0</v>
      </c>
      <c r="U26" s="20">
        <v>0</v>
      </c>
      <c r="W26" s="18">
        <v>2007</v>
      </c>
      <c r="X26" s="20">
        <v>0</v>
      </c>
      <c r="Y26" s="20">
        <v>0.49</v>
      </c>
      <c r="Z26" s="20">
        <v>0</v>
      </c>
      <c r="AA26" s="20">
        <v>0.2</v>
      </c>
      <c r="AB26" s="20">
        <v>0</v>
      </c>
      <c r="AC26" s="20">
        <v>0</v>
      </c>
      <c r="AD26" s="20">
        <v>0.31</v>
      </c>
      <c r="AE26" s="20">
        <v>0</v>
      </c>
      <c r="AF26" s="20">
        <v>0</v>
      </c>
    </row>
    <row r="27" spans="1:32" ht="15.75" thickBot="1" x14ac:dyDescent="0.3">
      <c r="A27" s="18">
        <v>2008</v>
      </c>
      <c r="B27" s="20">
        <v>0</v>
      </c>
      <c r="C27" s="20">
        <v>0.04</v>
      </c>
      <c r="D27" s="20">
        <v>0</v>
      </c>
      <c r="E27" s="20">
        <v>0.46</v>
      </c>
      <c r="F27" s="20">
        <v>0</v>
      </c>
      <c r="G27" s="20">
        <v>0.5</v>
      </c>
      <c r="H27" s="20">
        <v>0</v>
      </c>
      <c r="I27" s="20">
        <v>0</v>
      </c>
      <c r="J27" s="20">
        <v>0</v>
      </c>
      <c r="L27" s="18">
        <v>2008</v>
      </c>
      <c r="M27" s="20">
        <v>0</v>
      </c>
      <c r="N27" s="20">
        <v>0</v>
      </c>
      <c r="O27" s="20">
        <v>0</v>
      </c>
      <c r="P27" s="20">
        <v>0.6</v>
      </c>
      <c r="Q27" s="20">
        <v>0</v>
      </c>
      <c r="R27" s="20">
        <v>0.4</v>
      </c>
      <c r="S27" s="20">
        <v>0</v>
      </c>
      <c r="T27" s="20">
        <v>0</v>
      </c>
      <c r="U27" s="20">
        <v>0</v>
      </c>
      <c r="W27" s="18">
        <v>2008</v>
      </c>
      <c r="X27" s="20">
        <v>0</v>
      </c>
      <c r="Y27" s="20">
        <v>0.5</v>
      </c>
      <c r="Z27" s="20">
        <v>0</v>
      </c>
      <c r="AA27" s="20">
        <v>0.2</v>
      </c>
      <c r="AB27" s="20">
        <v>0</v>
      </c>
      <c r="AC27" s="20">
        <v>0</v>
      </c>
      <c r="AD27" s="20">
        <v>0.3</v>
      </c>
      <c r="AE27" s="20">
        <v>0</v>
      </c>
      <c r="AF27" s="20">
        <v>0</v>
      </c>
    </row>
    <row r="28" spans="1:32" ht="15.75" thickBot="1" x14ac:dyDescent="0.3">
      <c r="A28" s="18">
        <v>2009</v>
      </c>
      <c r="B28" s="20">
        <v>0</v>
      </c>
      <c r="C28" s="20">
        <v>0.03</v>
      </c>
      <c r="D28" s="20">
        <v>0</v>
      </c>
      <c r="E28" s="20">
        <v>0.47</v>
      </c>
      <c r="F28" s="20">
        <v>0</v>
      </c>
      <c r="G28" s="20">
        <v>0.5</v>
      </c>
      <c r="H28" s="20">
        <v>0</v>
      </c>
      <c r="I28" s="20">
        <v>0</v>
      </c>
      <c r="J28" s="20">
        <v>0</v>
      </c>
      <c r="L28" s="18">
        <v>2009</v>
      </c>
      <c r="M28" s="20">
        <v>0</v>
      </c>
      <c r="N28" s="20">
        <v>0</v>
      </c>
      <c r="O28" s="20">
        <v>0</v>
      </c>
      <c r="P28" s="20">
        <v>0.6</v>
      </c>
      <c r="Q28" s="20">
        <v>0</v>
      </c>
      <c r="R28" s="20">
        <v>0.4</v>
      </c>
      <c r="S28" s="20">
        <v>0</v>
      </c>
      <c r="T28" s="20">
        <v>0</v>
      </c>
      <c r="U28" s="20">
        <v>0</v>
      </c>
      <c r="W28" s="18">
        <v>2009</v>
      </c>
      <c r="X28" s="20">
        <v>0</v>
      </c>
      <c r="Y28" s="20">
        <v>0.52</v>
      </c>
      <c r="Z28" s="20">
        <v>0</v>
      </c>
      <c r="AA28" s="20">
        <v>0.15</v>
      </c>
      <c r="AB28" s="20">
        <v>0</v>
      </c>
      <c r="AC28" s="20">
        <v>0</v>
      </c>
      <c r="AD28" s="20">
        <v>0.33</v>
      </c>
      <c r="AE28" s="20">
        <v>0</v>
      </c>
      <c r="AF28" s="20">
        <v>0</v>
      </c>
    </row>
    <row r="29" spans="1:32" ht="15.75" thickBot="1" x14ac:dyDescent="0.3">
      <c r="A29" s="18">
        <v>2010</v>
      </c>
      <c r="B29" s="20">
        <v>0</v>
      </c>
      <c r="C29" s="20">
        <v>0.02</v>
      </c>
      <c r="D29" s="20">
        <v>0</v>
      </c>
      <c r="E29" s="20">
        <v>0.48</v>
      </c>
      <c r="F29" s="20">
        <v>0</v>
      </c>
      <c r="G29" s="20">
        <v>0.5</v>
      </c>
      <c r="H29" s="20">
        <v>0</v>
      </c>
      <c r="I29" s="20">
        <v>0</v>
      </c>
      <c r="J29" s="20">
        <v>0</v>
      </c>
      <c r="L29" s="18">
        <v>2010</v>
      </c>
      <c r="M29" s="20">
        <v>0</v>
      </c>
      <c r="N29" s="20">
        <v>0</v>
      </c>
      <c r="O29" s="20">
        <v>0</v>
      </c>
      <c r="P29" s="20">
        <v>0.6</v>
      </c>
      <c r="Q29" s="20">
        <v>0</v>
      </c>
      <c r="R29" s="20">
        <v>0.4</v>
      </c>
      <c r="S29" s="20">
        <v>0</v>
      </c>
      <c r="T29" s="20">
        <v>0</v>
      </c>
      <c r="U29" s="20">
        <v>0</v>
      </c>
      <c r="W29" s="18">
        <v>2010</v>
      </c>
      <c r="X29" s="20">
        <v>0</v>
      </c>
      <c r="Y29" s="20">
        <v>0.45</v>
      </c>
      <c r="Z29" s="20">
        <v>0</v>
      </c>
      <c r="AA29" s="20">
        <v>0.2</v>
      </c>
      <c r="AB29" s="20">
        <v>0</v>
      </c>
      <c r="AC29" s="20">
        <v>0</v>
      </c>
      <c r="AD29" s="20">
        <v>0.35</v>
      </c>
      <c r="AE29" s="20">
        <v>0</v>
      </c>
      <c r="AF29" s="20">
        <v>0</v>
      </c>
    </row>
    <row r="30" spans="1:32" ht="15.75" thickBot="1" x14ac:dyDescent="0.3">
      <c r="A30" s="18">
        <v>2011</v>
      </c>
      <c r="B30" s="20">
        <v>0</v>
      </c>
      <c r="C30" s="20">
        <v>0.02</v>
      </c>
      <c r="D30" s="20">
        <v>0</v>
      </c>
      <c r="E30" s="20">
        <v>0.48</v>
      </c>
      <c r="F30" s="20">
        <v>0</v>
      </c>
      <c r="G30" s="20">
        <v>0.5</v>
      </c>
      <c r="H30" s="20">
        <v>0</v>
      </c>
      <c r="I30" s="20">
        <v>0</v>
      </c>
      <c r="J30" s="20">
        <v>0</v>
      </c>
      <c r="L30" s="18">
        <v>2011</v>
      </c>
      <c r="M30" s="20">
        <v>0</v>
      </c>
      <c r="N30" s="20">
        <v>0</v>
      </c>
      <c r="O30" s="20">
        <v>0</v>
      </c>
      <c r="P30" s="20">
        <v>0.6</v>
      </c>
      <c r="Q30" s="20">
        <v>0</v>
      </c>
      <c r="R30" s="20">
        <v>0.4</v>
      </c>
      <c r="S30" s="20">
        <v>0</v>
      </c>
      <c r="T30" s="20">
        <v>0</v>
      </c>
      <c r="U30" s="20">
        <v>0</v>
      </c>
      <c r="W30" s="18">
        <v>2011</v>
      </c>
      <c r="X30" s="20">
        <v>0</v>
      </c>
      <c r="Y30" s="20">
        <v>0.45</v>
      </c>
      <c r="Z30" s="20">
        <v>0</v>
      </c>
      <c r="AA30" s="20">
        <v>0.2</v>
      </c>
      <c r="AB30" s="20">
        <v>0</v>
      </c>
      <c r="AC30" s="20">
        <v>0</v>
      </c>
      <c r="AD30" s="20">
        <v>0.35</v>
      </c>
      <c r="AE30" s="20">
        <v>0</v>
      </c>
      <c r="AF30" s="20">
        <v>0</v>
      </c>
    </row>
    <row r="31" spans="1:32" ht="15.75" thickBot="1" x14ac:dyDescent="0.3">
      <c r="A31" s="40">
        <v>2012</v>
      </c>
      <c r="B31" s="59">
        <v>0</v>
      </c>
      <c r="C31" s="59">
        <v>0.02</v>
      </c>
      <c r="D31" s="59">
        <v>0</v>
      </c>
      <c r="E31" s="59">
        <v>0.48</v>
      </c>
      <c r="F31" s="59">
        <v>0</v>
      </c>
      <c r="G31" s="59">
        <v>0.5</v>
      </c>
      <c r="H31" s="59">
        <v>0</v>
      </c>
      <c r="I31" s="59">
        <v>0</v>
      </c>
      <c r="J31" s="59">
        <v>0</v>
      </c>
      <c r="L31" s="40">
        <v>2012</v>
      </c>
      <c r="M31" s="59">
        <v>0</v>
      </c>
      <c r="N31" s="59">
        <v>0</v>
      </c>
      <c r="O31" s="59">
        <v>0</v>
      </c>
      <c r="P31" s="59">
        <v>0.6</v>
      </c>
      <c r="Q31" s="59">
        <v>0</v>
      </c>
      <c r="R31" s="59">
        <v>0.4</v>
      </c>
      <c r="S31" s="59">
        <v>0</v>
      </c>
      <c r="T31" s="59">
        <v>0</v>
      </c>
      <c r="U31" s="59">
        <v>0</v>
      </c>
      <c r="W31" s="40">
        <v>2012</v>
      </c>
      <c r="X31" s="41">
        <v>0</v>
      </c>
      <c r="Y31" s="41">
        <v>0.45</v>
      </c>
      <c r="Z31" s="41">
        <v>0</v>
      </c>
      <c r="AA31" s="41">
        <v>0.2</v>
      </c>
      <c r="AB31" s="41">
        <v>0</v>
      </c>
      <c r="AC31" s="41">
        <v>0</v>
      </c>
      <c r="AD31" s="41">
        <v>0.35</v>
      </c>
      <c r="AE31" s="41">
        <v>0</v>
      </c>
      <c r="AF31" s="41">
        <v>0</v>
      </c>
    </row>
    <row r="32" spans="1:32" ht="15.75" thickBot="1" x14ac:dyDescent="0.3">
      <c r="A32" s="40">
        <v>2013</v>
      </c>
      <c r="B32" s="59">
        <v>0</v>
      </c>
      <c r="C32" s="59">
        <v>0.02</v>
      </c>
      <c r="D32" s="59">
        <v>0</v>
      </c>
      <c r="E32" s="59">
        <v>0.48</v>
      </c>
      <c r="F32" s="59">
        <v>0</v>
      </c>
      <c r="G32" s="59">
        <v>0.5</v>
      </c>
      <c r="H32" s="59">
        <v>0</v>
      </c>
      <c r="I32" s="59">
        <v>0</v>
      </c>
      <c r="J32" s="59">
        <v>0</v>
      </c>
      <c r="L32" s="40">
        <v>2013</v>
      </c>
      <c r="M32" s="59">
        <v>0</v>
      </c>
      <c r="N32" s="59">
        <v>0</v>
      </c>
      <c r="O32" s="59">
        <v>0</v>
      </c>
      <c r="P32" s="59">
        <v>0.6</v>
      </c>
      <c r="Q32" s="59">
        <v>0</v>
      </c>
      <c r="R32" s="59">
        <v>0.4</v>
      </c>
      <c r="S32" s="59">
        <v>0</v>
      </c>
      <c r="T32" s="59">
        <v>0</v>
      </c>
      <c r="U32" s="59">
        <v>0</v>
      </c>
      <c r="W32" s="40">
        <v>2013</v>
      </c>
      <c r="X32" s="59">
        <v>0</v>
      </c>
      <c r="Y32" s="59">
        <v>0.45</v>
      </c>
      <c r="Z32" s="59">
        <v>0</v>
      </c>
      <c r="AA32" s="59">
        <v>0.2</v>
      </c>
      <c r="AB32" s="59">
        <v>0</v>
      </c>
      <c r="AC32" s="59">
        <v>0</v>
      </c>
      <c r="AD32" s="59">
        <v>0.35</v>
      </c>
      <c r="AE32" s="59">
        <v>0</v>
      </c>
      <c r="AF32" s="59">
        <v>0</v>
      </c>
    </row>
    <row r="33" spans="1:32" ht="15.75" thickBot="1" x14ac:dyDescent="0.3">
      <c r="A33" s="40">
        <v>2014</v>
      </c>
      <c r="B33" s="59">
        <v>0</v>
      </c>
      <c r="C33" s="59">
        <v>0.02</v>
      </c>
      <c r="D33" s="59">
        <v>0</v>
      </c>
      <c r="E33" s="59">
        <v>0.48</v>
      </c>
      <c r="F33" s="59">
        <v>0</v>
      </c>
      <c r="G33" s="59">
        <v>0.5</v>
      </c>
      <c r="H33" s="59">
        <v>0</v>
      </c>
      <c r="I33" s="59">
        <v>0</v>
      </c>
      <c r="J33" s="59">
        <v>0</v>
      </c>
      <c r="L33" s="40">
        <v>2014</v>
      </c>
      <c r="M33" s="59">
        <v>0</v>
      </c>
      <c r="N33" s="59">
        <v>0</v>
      </c>
      <c r="O33" s="59">
        <v>0</v>
      </c>
      <c r="P33" s="59">
        <v>0.6</v>
      </c>
      <c r="Q33" s="59">
        <v>0</v>
      </c>
      <c r="R33" s="59">
        <v>0.4</v>
      </c>
      <c r="S33" s="59">
        <v>0</v>
      </c>
      <c r="T33" s="59">
        <v>0</v>
      </c>
      <c r="U33" s="59">
        <v>0</v>
      </c>
      <c r="W33" s="40">
        <v>2014</v>
      </c>
      <c r="X33" s="59">
        <v>0</v>
      </c>
      <c r="Y33" s="59">
        <v>0.45</v>
      </c>
      <c r="Z33" s="59">
        <v>0</v>
      </c>
      <c r="AA33" s="59">
        <v>0.2</v>
      </c>
      <c r="AB33" s="59">
        <v>0</v>
      </c>
      <c r="AC33" s="59">
        <v>0</v>
      </c>
      <c r="AD33" s="59">
        <v>0.35</v>
      </c>
      <c r="AE33" s="59">
        <v>0</v>
      </c>
      <c r="AF33" s="59">
        <v>0</v>
      </c>
    </row>
    <row r="34" spans="1:32" ht="15.75" thickBot="1" x14ac:dyDescent="0.3">
      <c r="A34" s="40">
        <v>2015</v>
      </c>
      <c r="B34" s="59">
        <v>0</v>
      </c>
      <c r="C34" s="59">
        <v>0.02</v>
      </c>
      <c r="D34" s="59">
        <v>0</v>
      </c>
      <c r="E34" s="59">
        <v>0.48</v>
      </c>
      <c r="F34" s="59">
        <v>0</v>
      </c>
      <c r="G34" s="59">
        <v>0.5</v>
      </c>
      <c r="H34" s="59">
        <v>0</v>
      </c>
      <c r="I34" s="59">
        <v>0</v>
      </c>
      <c r="J34" s="59">
        <v>0</v>
      </c>
      <c r="L34" s="40">
        <v>2015</v>
      </c>
      <c r="M34" s="59">
        <v>0</v>
      </c>
      <c r="N34" s="59">
        <v>0</v>
      </c>
      <c r="O34" s="59">
        <v>0</v>
      </c>
      <c r="P34" s="59">
        <v>0.6</v>
      </c>
      <c r="Q34" s="59">
        <v>0</v>
      </c>
      <c r="R34" s="59">
        <v>0.4</v>
      </c>
      <c r="S34" s="59">
        <v>0</v>
      </c>
      <c r="T34" s="59">
        <v>0</v>
      </c>
      <c r="U34" s="59">
        <v>0</v>
      </c>
      <c r="W34" s="40">
        <v>2015</v>
      </c>
      <c r="X34" s="59">
        <v>0</v>
      </c>
      <c r="Y34" s="59">
        <v>0.45</v>
      </c>
      <c r="Z34" s="59">
        <v>0</v>
      </c>
      <c r="AA34" s="59">
        <v>0.2</v>
      </c>
      <c r="AB34" s="59">
        <v>0</v>
      </c>
      <c r="AC34" s="59">
        <v>0</v>
      </c>
      <c r="AD34" s="59">
        <v>0.35</v>
      </c>
      <c r="AE34" s="59">
        <v>0</v>
      </c>
      <c r="AF34" s="59">
        <v>0</v>
      </c>
    </row>
    <row r="35" spans="1:32" ht="15.75" thickBot="1" x14ac:dyDescent="0.3">
      <c r="A35" s="40">
        <v>2016</v>
      </c>
      <c r="B35" s="59">
        <v>0</v>
      </c>
      <c r="C35" s="59">
        <v>0.02</v>
      </c>
      <c r="D35" s="59">
        <v>0</v>
      </c>
      <c r="E35" s="59">
        <v>0.48</v>
      </c>
      <c r="F35" s="59">
        <v>0</v>
      </c>
      <c r="G35" s="59">
        <v>0.5</v>
      </c>
      <c r="H35" s="59">
        <v>0</v>
      </c>
      <c r="I35" s="59">
        <v>0</v>
      </c>
      <c r="J35" s="59">
        <v>0</v>
      </c>
      <c r="L35" s="202">
        <v>2016</v>
      </c>
      <c r="M35" s="203">
        <v>0</v>
      </c>
      <c r="N35" s="203">
        <v>0</v>
      </c>
      <c r="O35" s="203">
        <v>0</v>
      </c>
      <c r="P35" s="203">
        <v>0.6</v>
      </c>
      <c r="Q35" s="203">
        <v>0</v>
      </c>
      <c r="R35" s="203">
        <v>0.4</v>
      </c>
      <c r="S35" s="203">
        <v>0</v>
      </c>
      <c r="T35" s="203">
        <v>0</v>
      </c>
      <c r="U35" s="203">
        <v>0</v>
      </c>
      <c r="W35" s="40">
        <v>2016</v>
      </c>
      <c r="X35" s="59">
        <v>0</v>
      </c>
      <c r="Y35" s="59">
        <v>0.45</v>
      </c>
      <c r="Z35" s="59">
        <v>0</v>
      </c>
      <c r="AA35" s="59">
        <v>0.2</v>
      </c>
      <c r="AB35" s="59">
        <v>0</v>
      </c>
      <c r="AC35" s="59">
        <v>0</v>
      </c>
      <c r="AD35" s="59">
        <v>0.35</v>
      </c>
      <c r="AE35" s="59">
        <v>0</v>
      </c>
      <c r="AF35" s="59">
        <v>0</v>
      </c>
    </row>
    <row r="36" spans="1:32" ht="15.75" thickBot="1" x14ac:dyDescent="0.3">
      <c r="A36" s="40">
        <v>2017</v>
      </c>
      <c r="B36" s="59">
        <v>0</v>
      </c>
      <c r="C36" s="59">
        <v>0.02</v>
      </c>
      <c r="D36" s="59">
        <v>0</v>
      </c>
      <c r="E36" s="59">
        <v>0.48</v>
      </c>
      <c r="F36" s="59">
        <v>0</v>
      </c>
      <c r="G36" s="59">
        <v>0.5</v>
      </c>
      <c r="H36" s="59">
        <v>0</v>
      </c>
      <c r="I36" s="59">
        <v>0</v>
      </c>
      <c r="J36" s="59">
        <v>0</v>
      </c>
      <c r="L36" s="202">
        <v>2017</v>
      </c>
      <c r="M36" s="203">
        <v>0</v>
      </c>
      <c r="N36" s="203">
        <v>0</v>
      </c>
      <c r="O36" s="203">
        <v>0</v>
      </c>
      <c r="P36" s="203">
        <v>0.6</v>
      </c>
      <c r="Q36" s="203">
        <v>0</v>
      </c>
      <c r="R36" s="203">
        <v>0.4</v>
      </c>
      <c r="S36" s="203">
        <v>0</v>
      </c>
      <c r="T36" s="203">
        <v>0</v>
      </c>
      <c r="U36" s="203">
        <v>0</v>
      </c>
      <c r="W36" s="40">
        <v>2017</v>
      </c>
      <c r="X36" s="59">
        <v>0</v>
      </c>
      <c r="Y36" s="59">
        <v>0.45</v>
      </c>
      <c r="Z36" s="59">
        <v>0</v>
      </c>
      <c r="AA36" s="59">
        <v>0.2</v>
      </c>
      <c r="AB36" s="59">
        <v>0</v>
      </c>
      <c r="AC36" s="59">
        <v>0</v>
      </c>
      <c r="AD36" s="59">
        <v>0.35</v>
      </c>
      <c r="AE36" s="59">
        <v>0</v>
      </c>
      <c r="AF36" s="59">
        <v>0</v>
      </c>
    </row>
    <row r="37" spans="1:32" ht="15.75" thickBot="1" x14ac:dyDescent="0.3">
      <c r="A37" s="40">
        <v>2018</v>
      </c>
      <c r="B37" s="59">
        <v>0</v>
      </c>
      <c r="C37" s="59">
        <v>0.02</v>
      </c>
      <c r="D37" s="59">
        <v>0</v>
      </c>
      <c r="E37" s="59">
        <v>0.48</v>
      </c>
      <c r="F37" s="59">
        <v>0</v>
      </c>
      <c r="G37" s="59">
        <v>0.5</v>
      </c>
      <c r="H37" s="59">
        <v>0</v>
      </c>
      <c r="I37" s="59">
        <v>0</v>
      </c>
      <c r="J37" s="59">
        <v>0</v>
      </c>
      <c r="L37" s="40">
        <v>2018</v>
      </c>
      <c r="M37" s="59">
        <v>0</v>
      </c>
      <c r="N37" s="59">
        <v>0</v>
      </c>
      <c r="O37" s="59">
        <v>0</v>
      </c>
      <c r="P37" s="59">
        <v>0.6</v>
      </c>
      <c r="Q37" s="59">
        <v>0</v>
      </c>
      <c r="R37" s="59">
        <v>0.4</v>
      </c>
      <c r="S37" s="59">
        <v>0</v>
      </c>
      <c r="T37" s="59">
        <v>0</v>
      </c>
      <c r="U37" s="59">
        <v>0</v>
      </c>
      <c r="W37" s="40">
        <v>2018</v>
      </c>
      <c r="X37" s="59">
        <v>0</v>
      </c>
      <c r="Y37" s="59">
        <v>0.45</v>
      </c>
      <c r="Z37" s="59">
        <v>0</v>
      </c>
      <c r="AA37" s="59">
        <v>0.2</v>
      </c>
      <c r="AB37" s="59">
        <v>0</v>
      </c>
      <c r="AC37" s="59">
        <v>0</v>
      </c>
      <c r="AD37" s="59">
        <v>0.35</v>
      </c>
      <c r="AE37" s="59">
        <v>0</v>
      </c>
      <c r="AF37" s="59">
        <v>0</v>
      </c>
    </row>
    <row r="38" spans="1:32" ht="15.75" thickBot="1" x14ac:dyDescent="0.3">
      <c r="A38" s="40">
        <v>2019</v>
      </c>
      <c r="B38" s="59">
        <v>0</v>
      </c>
      <c r="C38" s="59">
        <v>0.02</v>
      </c>
      <c r="D38" s="59">
        <v>0</v>
      </c>
      <c r="E38" s="59">
        <v>0.48</v>
      </c>
      <c r="F38" s="59">
        <v>0</v>
      </c>
      <c r="G38" s="59">
        <v>0.5</v>
      </c>
      <c r="H38" s="59">
        <v>0</v>
      </c>
      <c r="I38" s="59">
        <v>0</v>
      </c>
      <c r="J38" s="59">
        <v>0</v>
      </c>
      <c r="L38" s="40">
        <v>2019</v>
      </c>
      <c r="M38" s="59">
        <v>0</v>
      </c>
      <c r="N38" s="59">
        <v>0</v>
      </c>
      <c r="O38" s="59">
        <v>0</v>
      </c>
      <c r="P38" s="59">
        <v>0.6</v>
      </c>
      <c r="Q38" s="59">
        <v>0</v>
      </c>
      <c r="R38" s="59">
        <v>0.4</v>
      </c>
      <c r="S38" s="59">
        <v>0</v>
      </c>
      <c r="T38" s="59">
        <v>0</v>
      </c>
      <c r="U38" s="59">
        <v>0</v>
      </c>
      <c r="W38" s="40">
        <v>2019</v>
      </c>
      <c r="X38" s="59">
        <v>0</v>
      </c>
      <c r="Y38" s="59">
        <v>0.45</v>
      </c>
      <c r="Z38" s="59">
        <v>0</v>
      </c>
      <c r="AA38" s="59">
        <v>0.2</v>
      </c>
      <c r="AB38" s="59">
        <v>0</v>
      </c>
      <c r="AC38" s="59">
        <v>0</v>
      </c>
      <c r="AD38" s="59">
        <v>0.35</v>
      </c>
      <c r="AE38" s="59">
        <v>0</v>
      </c>
      <c r="AF38" s="59">
        <v>0</v>
      </c>
    </row>
    <row r="39" spans="1:32" ht="15.75" thickBot="1" x14ac:dyDescent="0.3">
      <c r="A39" s="40">
        <v>2020</v>
      </c>
      <c r="B39" s="59">
        <v>0</v>
      </c>
      <c r="C39" s="59">
        <v>0.02</v>
      </c>
      <c r="D39" s="59">
        <v>0</v>
      </c>
      <c r="E39" s="59">
        <v>0.48</v>
      </c>
      <c r="F39" s="59">
        <v>0</v>
      </c>
      <c r="G39" s="59">
        <v>0.5</v>
      </c>
      <c r="H39" s="59">
        <v>0</v>
      </c>
      <c r="I39" s="59">
        <v>0</v>
      </c>
      <c r="J39" s="59">
        <v>0</v>
      </c>
      <c r="L39" s="40">
        <v>2020</v>
      </c>
      <c r="M39" s="59">
        <v>0</v>
      </c>
      <c r="N39" s="59">
        <v>0</v>
      </c>
      <c r="O39" s="59">
        <v>0</v>
      </c>
      <c r="P39" s="59">
        <v>0.6</v>
      </c>
      <c r="Q39" s="59">
        <v>0</v>
      </c>
      <c r="R39" s="59">
        <v>0.4</v>
      </c>
      <c r="S39" s="59">
        <v>0</v>
      </c>
      <c r="T39" s="59">
        <v>0</v>
      </c>
      <c r="U39" s="59">
        <v>0</v>
      </c>
      <c r="W39" s="40">
        <v>2020</v>
      </c>
      <c r="X39" s="59">
        <v>0</v>
      </c>
      <c r="Y39" s="59">
        <v>0.45</v>
      </c>
      <c r="Z39" s="59">
        <v>0</v>
      </c>
      <c r="AA39" s="59">
        <v>0.2</v>
      </c>
      <c r="AB39" s="59">
        <v>0</v>
      </c>
      <c r="AC39" s="59">
        <v>0</v>
      </c>
      <c r="AD39" s="59">
        <v>0.35</v>
      </c>
      <c r="AE39" s="59">
        <v>0</v>
      </c>
      <c r="AF39" s="59">
        <v>0</v>
      </c>
    </row>
    <row r="40" spans="1:32" ht="15.75" thickBot="1" x14ac:dyDescent="0.3">
      <c r="A40" s="40">
        <v>2021</v>
      </c>
      <c r="B40" s="59">
        <v>0</v>
      </c>
      <c r="C40" s="59">
        <v>0.02</v>
      </c>
      <c r="D40" s="59">
        <v>0</v>
      </c>
      <c r="E40" s="59">
        <v>0.48</v>
      </c>
      <c r="F40" s="59">
        <v>0</v>
      </c>
      <c r="G40" s="59">
        <v>0.5</v>
      </c>
      <c r="H40" s="59">
        <v>0</v>
      </c>
      <c r="I40" s="59">
        <v>0</v>
      </c>
      <c r="J40" s="59">
        <v>0</v>
      </c>
      <c r="L40" s="40">
        <v>2021</v>
      </c>
      <c r="M40" s="59">
        <v>0</v>
      </c>
      <c r="N40" s="59">
        <v>0</v>
      </c>
      <c r="O40" s="59">
        <v>0</v>
      </c>
      <c r="P40" s="59">
        <v>0.6</v>
      </c>
      <c r="Q40" s="59">
        <v>0</v>
      </c>
      <c r="R40" s="59">
        <v>0.4</v>
      </c>
      <c r="S40" s="59">
        <v>0</v>
      </c>
      <c r="T40" s="59">
        <v>0</v>
      </c>
      <c r="U40" s="59">
        <v>0</v>
      </c>
      <c r="W40" s="40">
        <v>2021</v>
      </c>
      <c r="X40" s="59">
        <v>0</v>
      </c>
      <c r="Y40" s="59">
        <v>0.45</v>
      </c>
      <c r="Z40" s="59">
        <v>0</v>
      </c>
      <c r="AA40" s="59">
        <v>0.2</v>
      </c>
      <c r="AB40" s="59">
        <v>0</v>
      </c>
      <c r="AC40" s="59">
        <v>0</v>
      </c>
      <c r="AD40" s="59">
        <v>0.35</v>
      </c>
      <c r="AE40" s="59">
        <v>0</v>
      </c>
      <c r="AF40" s="59">
        <v>0</v>
      </c>
    </row>
    <row r="41" spans="1:32" ht="15.75" thickBot="1" x14ac:dyDescent="0.3">
      <c r="A41" s="40">
        <v>2022</v>
      </c>
      <c r="B41" s="59">
        <v>0</v>
      </c>
      <c r="C41" s="59">
        <v>0.02</v>
      </c>
      <c r="D41" s="59">
        <v>0</v>
      </c>
      <c r="E41" s="59">
        <v>0.48</v>
      </c>
      <c r="F41" s="59">
        <v>0</v>
      </c>
      <c r="G41" s="59">
        <v>0.5</v>
      </c>
      <c r="H41" s="59">
        <v>0</v>
      </c>
      <c r="I41" s="59">
        <v>0</v>
      </c>
      <c r="J41" s="59">
        <v>0</v>
      </c>
      <c r="L41" s="40">
        <v>2022</v>
      </c>
      <c r="M41" s="59">
        <v>0</v>
      </c>
      <c r="N41" s="59">
        <v>0</v>
      </c>
      <c r="O41" s="59">
        <v>0</v>
      </c>
      <c r="P41" s="59">
        <v>0.6</v>
      </c>
      <c r="Q41" s="59">
        <v>0</v>
      </c>
      <c r="R41" s="59">
        <v>0.4</v>
      </c>
      <c r="S41" s="59">
        <v>0</v>
      </c>
      <c r="T41" s="59">
        <v>0</v>
      </c>
      <c r="U41" s="59">
        <v>0</v>
      </c>
      <c r="W41" s="40">
        <v>2022</v>
      </c>
      <c r="X41" s="59">
        <v>0</v>
      </c>
      <c r="Y41" s="59">
        <v>0.45</v>
      </c>
      <c r="Z41" s="59">
        <v>0</v>
      </c>
      <c r="AA41" s="59">
        <v>0.2</v>
      </c>
      <c r="AB41" s="59">
        <v>0</v>
      </c>
      <c r="AC41" s="59">
        <v>0</v>
      </c>
      <c r="AD41" s="59">
        <v>0.35</v>
      </c>
      <c r="AE41" s="59">
        <v>0</v>
      </c>
      <c r="AF41" s="59">
        <v>0</v>
      </c>
    </row>
    <row r="42" spans="1:32" ht="15.75" thickBot="1" x14ac:dyDescent="0.3">
      <c r="A42" s="40">
        <v>2023</v>
      </c>
      <c r="B42" s="59">
        <v>0</v>
      </c>
      <c r="C42" s="59">
        <v>0.02</v>
      </c>
      <c r="D42" s="59">
        <v>0</v>
      </c>
      <c r="E42" s="59">
        <v>0.48</v>
      </c>
      <c r="F42" s="59">
        <v>0</v>
      </c>
      <c r="G42" s="59">
        <v>0.5</v>
      </c>
      <c r="H42" s="59">
        <v>0</v>
      </c>
      <c r="I42" s="59">
        <v>0</v>
      </c>
      <c r="J42" s="59">
        <v>0</v>
      </c>
      <c r="L42" s="40">
        <v>2023</v>
      </c>
      <c r="M42" s="59">
        <v>0</v>
      </c>
      <c r="N42" s="59">
        <v>0</v>
      </c>
      <c r="O42" s="59">
        <v>0</v>
      </c>
      <c r="P42" s="59">
        <v>0.6</v>
      </c>
      <c r="Q42" s="59">
        <v>0</v>
      </c>
      <c r="R42" s="59">
        <v>0.4</v>
      </c>
      <c r="S42" s="59">
        <v>0</v>
      </c>
      <c r="T42" s="59">
        <v>0</v>
      </c>
      <c r="U42" s="59">
        <v>0</v>
      </c>
      <c r="W42" s="40">
        <v>2023</v>
      </c>
      <c r="X42" s="59">
        <v>0</v>
      </c>
      <c r="Y42" s="59">
        <v>0.45</v>
      </c>
      <c r="Z42" s="59">
        <v>0</v>
      </c>
      <c r="AA42" s="59">
        <v>0.2</v>
      </c>
      <c r="AB42" s="59">
        <v>0</v>
      </c>
      <c r="AC42" s="59">
        <v>0</v>
      </c>
      <c r="AD42" s="59">
        <v>0.35</v>
      </c>
      <c r="AE42" s="59">
        <v>0</v>
      </c>
      <c r="AF42" s="59">
        <v>0</v>
      </c>
    </row>
    <row r="43" spans="1:32" x14ac:dyDescent="0.25">
      <c r="A43" s="427"/>
      <c r="B43" s="428"/>
      <c r="C43" s="428"/>
      <c r="D43" s="428"/>
      <c r="E43" s="428"/>
      <c r="F43" s="428"/>
      <c r="G43" s="428"/>
      <c r="H43" s="428"/>
      <c r="I43" s="428"/>
      <c r="J43" s="428"/>
      <c r="L43" s="427"/>
      <c r="M43" s="428"/>
      <c r="N43" s="428"/>
      <c r="O43" s="428"/>
      <c r="P43" s="428"/>
      <c r="Q43" s="428"/>
      <c r="R43" s="428"/>
      <c r="S43" s="428"/>
      <c r="T43" s="428"/>
      <c r="U43" s="428"/>
      <c r="W43" s="427"/>
      <c r="X43" s="428"/>
      <c r="Y43" s="428"/>
      <c r="Z43" s="428"/>
      <c r="AA43" s="428"/>
      <c r="AB43" s="428"/>
      <c r="AC43" s="428"/>
      <c r="AD43" s="428"/>
      <c r="AE43" s="428"/>
      <c r="AF43" s="428"/>
    </row>
    <row r="44" spans="1:32" ht="15.75" thickBot="1" x14ac:dyDescent="0.3"/>
    <row r="45" spans="1:32" ht="15.75" customHeight="1" thickBot="1" x14ac:dyDescent="0.3">
      <c r="A45" s="23" t="s">
        <v>101</v>
      </c>
      <c r="B45" s="360" t="s">
        <v>103</v>
      </c>
      <c r="C45" s="361"/>
      <c r="D45" s="361"/>
      <c r="E45" s="361"/>
      <c r="F45" s="361"/>
      <c r="G45" s="361"/>
      <c r="H45" s="361"/>
      <c r="I45" s="361"/>
      <c r="J45" s="362"/>
      <c r="L45" s="23"/>
      <c r="M45" s="377" t="s">
        <v>103</v>
      </c>
      <c r="N45" s="378"/>
      <c r="O45" s="378"/>
      <c r="P45" s="378"/>
      <c r="Q45" s="378"/>
      <c r="R45" s="378"/>
      <c r="S45" s="378"/>
      <c r="T45" s="378"/>
      <c r="U45" s="379"/>
      <c r="W45" s="23"/>
      <c r="X45" s="377" t="s">
        <v>103</v>
      </c>
      <c r="Y45" s="378"/>
      <c r="Z45" s="378"/>
      <c r="AA45" s="378"/>
      <c r="AB45" s="378"/>
      <c r="AC45" s="378"/>
      <c r="AD45" s="378"/>
      <c r="AE45" s="378"/>
      <c r="AF45" s="379"/>
    </row>
    <row r="46" spans="1:32" ht="15.75" thickBot="1" x14ac:dyDescent="0.3">
      <c r="A46" s="24" t="s">
        <v>102</v>
      </c>
      <c r="B46" s="27" t="s">
        <v>104</v>
      </c>
      <c r="C46" s="363" t="s">
        <v>106</v>
      </c>
      <c r="D46" s="363" t="s">
        <v>107</v>
      </c>
      <c r="E46" s="363" t="s">
        <v>108</v>
      </c>
      <c r="F46" s="27" t="s">
        <v>109</v>
      </c>
      <c r="G46" s="27" t="s">
        <v>111</v>
      </c>
      <c r="H46" s="363" t="s">
        <v>114</v>
      </c>
      <c r="I46" s="363" t="s">
        <v>115</v>
      </c>
      <c r="J46" s="363" t="s">
        <v>116</v>
      </c>
      <c r="L46" s="24" t="s">
        <v>101</v>
      </c>
      <c r="M46" s="380"/>
      <c r="N46" s="381"/>
      <c r="O46" s="381"/>
      <c r="P46" s="381"/>
      <c r="Q46" s="381"/>
      <c r="R46" s="381"/>
      <c r="S46" s="381"/>
      <c r="T46" s="381"/>
      <c r="U46" s="382"/>
      <c r="W46" s="24" t="s">
        <v>101</v>
      </c>
      <c r="X46" s="380"/>
      <c r="Y46" s="381"/>
      <c r="Z46" s="381"/>
      <c r="AA46" s="381"/>
      <c r="AB46" s="381"/>
      <c r="AC46" s="381"/>
      <c r="AD46" s="381"/>
      <c r="AE46" s="381"/>
      <c r="AF46" s="382"/>
    </row>
    <row r="47" spans="1:32" ht="28.5" customHeight="1" x14ac:dyDescent="0.25">
      <c r="A47" s="25"/>
      <c r="B47" s="27" t="s">
        <v>105</v>
      </c>
      <c r="C47" s="364"/>
      <c r="D47" s="364"/>
      <c r="E47" s="364"/>
      <c r="F47" s="27" t="s">
        <v>110</v>
      </c>
      <c r="G47" s="27" t="s">
        <v>112</v>
      </c>
      <c r="H47" s="364"/>
      <c r="I47" s="364"/>
      <c r="J47" s="364"/>
      <c r="L47" s="24" t="s">
        <v>102</v>
      </c>
      <c r="M47" s="27" t="s">
        <v>104</v>
      </c>
      <c r="N47" s="363" t="s">
        <v>106</v>
      </c>
      <c r="O47" s="363" t="s">
        <v>107</v>
      </c>
      <c r="P47" s="363" t="s">
        <v>108</v>
      </c>
      <c r="Q47" s="27" t="s">
        <v>109</v>
      </c>
      <c r="R47" s="27" t="s">
        <v>111</v>
      </c>
      <c r="S47" s="363" t="s">
        <v>114</v>
      </c>
      <c r="T47" s="363" t="s">
        <v>115</v>
      </c>
      <c r="U47" s="363" t="s">
        <v>116</v>
      </c>
      <c r="W47" s="24" t="s">
        <v>102</v>
      </c>
      <c r="X47" s="27" t="s">
        <v>104</v>
      </c>
      <c r="Y47" s="363" t="s">
        <v>106</v>
      </c>
      <c r="Z47" s="363" t="s">
        <v>107</v>
      </c>
      <c r="AA47" s="363" t="s">
        <v>108</v>
      </c>
      <c r="AB47" s="27" t="s">
        <v>109</v>
      </c>
      <c r="AC47" s="27" t="s">
        <v>111</v>
      </c>
      <c r="AD47" s="363" t="s">
        <v>114</v>
      </c>
      <c r="AE47" s="363" t="s">
        <v>115</v>
      </c>
      <c r="AF47" s="363" t="s">
        <v>116</v>
      </c>
    </row>
    <row r="48" spans="1:32" ht="15.75" thickBot="1" x14ac:dyDescent="0.3">
      <c r="A48" s="26"/>
      <c r="B48" s="28"/>
      <c r="C48" s="365"/>
      <c r="D48" s="365"/>
      <c r="E48" s="365"/>
      <c r="F48" s="28"/>
      <c r="G48" s="29" t="s">
        <v>113</v>
      </c>
      <c r="H48" s="365"/>
      <c r="I48" s="365"/>
      <c r="J48" s="365"/>
      <c r="L48" s="31"/>
      <c r="M48" s="27" t="s">
        <v>105</v>
      </c>
      <c r="N48" s="364"/>
      <c r="O48" s="364"/>
      <c r="P48" s="364"/>
      <c r="Q48" s="27" t="s">
        <v>110</v>
      </c>
      <c r="R48" s="27" t="s">
        <v>112</v>
      </c>
      <c r="S48" s="364"/>
      <c r="T48" s="364"/>
      <c r="U48" s="364"/>
      <c r="W48" s="31"/>
      <c r="X48" s="27" t="s">
        <v>105</v>
      </c>
      <c r="Y48" s="364"/>
      <c r="Z48" s="364"/>
      <c r="AA48" s="364"/>
      <c r="AB48" s="27" t="s">
        <v>110</v>
      </c>
      <c r="AC48" s="27" t="s">
        <v>112</v>
      </c>
      <c r="AD48" s="364"/>
      <c r="AE48" s="364"/>
      <c r="AF48" s="364"/>
    </row>
    <row r="49" spans="1:32" ht="15.75" thickBot="1" x14ac:dyDescent="0.3">
      <c r="A49" s="371" t="s">
        <v>117</v>
      </c>
      <c r="B49" s="372"/>
      <c r="C49" s="372"/>
      <c r="D49" s="372"/>
      <c r="E49" s="372"/>
      <c r="F49" s="372"/>
      <c r="G49" s="372"/>
      <c r="H49" s="372"/>
      <c r="I49" s="372"/>
      <c r="J49" s="373"/>
      <c r="L49" s="32"/>
      <c r="M49" s="28"/>
      <c r="N49" s="365"/>
      <c r="O49" s="365"/>
      <c r="P49" s="365"/>
      <c r="Q49" s="28"/>
      <c r="R49" s="29" t="s">
        <v>113</v>
      </c>
      <c r="S49" s="365"/>
      <c r="T49" s="365"/>
      <c r="U49" s="365"/>
      <c r="W49" s="32"/>
      <c r="X49" s="28"/>
      <c r="Y49" s="365"/>
      <c r="Z49" s="365"/>
      <c r="AA49" s="365"/>
      <c r="AB49" s="28"/>
      <c r="AC49" s="29" t="s">
        <v>113</v>
      </c>
      <c r="AD49" s="365"/>
      <c r="AE49" s="365"/>
      <c r="AF49" s="365"/>
    </row>
    <row r="50" spans="1:32" ht="15.75" customHeight="1" thickBot="1" x14ac:dyDescent="0.3">
      <c r="A50" s="374" t="s">
        <v>118</v>
      </c>
      <c r="B50" s="375"/>
      <c r="C50" s="375"/>
      <c r="D50" s="375"/>
      <c r="E50" s="375"/>
      <c r="F50" s="375"/>
      <c r="G50" s="375"/>
      <c r="H50" s="375"/>
      <c r="I50" s="375"/>
      <c r="J50" s="376"/>
      <c r="L50" s="368" t="s">
        <v>126</v>
      </c>
      <c r="M50" s="369"/>
      <c r="N50" s="369"/>
      <c r="O50" s="369"/>
      <c r="P50" s="369"/>
      <c r="Q50" s="369"/>
      <c r="R50" s="369"/>
      <c r="S50" s="369"/>
      <c r="T50" s="369"/>
      <c r="U50" s="370"/>
      <c r="W50" s="368" t="s">
        <v>137</v>
      </c>
      <c r="X50" s="369"/>
      <c r="Y50" s="369"/>
      <c r="Z50" s="369"/>
      <c r="AA50" s="369"/>
      <c r="AB50" s="369"/>
      <c r="AC50" s="369"/>
      <c r="AD50" s="369"/>
      <c r="AE50" s="369"/>
      <c r="AF50" s="370"/>
    </row>
    <row r="51" spans="1:32" ht="15.75" thickBot="1" x14ac:dyDescent="0.3">
      <c r="A51" s="18">
        <v>1989</v>
      </c>
      <c r="B51" s="20">
        <v>0</v>
      </c>
      <c r="C51" s="20">
        <v>0.01</v>
      </c>
      <c r="D51" s="20">
        <v>0</v>
      </c>
      <c r="E51" s="20">
        <v>0.59</v>
      </c>
      <c r="F51" s="20">
        <v>0</v>
      </c>
      <c r="G51" s="20">
        <v>0.4</v>
      </c>
      <c r="H51" s="20">
        <v>0</v>
      </c>
      <c r="I51" s="20">
        <v>0</v>
      </c>
      <c r="J51" s="20">
        <v>0</v>
      </c>
      <c r="L51" s="18">
        <v>1989</v>
      </c>
      <c r="M51" s="20">
        <v>0</v>
      </c>
      <c r="N51" s="20">
        <v>0</v>
      </c>
      <c r="O51" s="20">
        <v>0</v>
      </c>
      <c r="P51" s="20">
        <v>0.4</v>
      </c>
      <c r="Q51" s="20">
        <v>0</v>
      </c>
      <c r="R51" s="20">
        <v>0.6</v>
      </c>
      <c r="S51" s="20">
        <v>0</v>
      </c>
      <c r="T51" s="20">
        <v>0</v>
      </c>
      <c r="U51" s="20">
        <v>0</v>
      </c>
      <c r="W51" s="18">
        <v>1989</v>
      </c>
      <c r="X51" s="20">
        <v>0</v>
      </c>
      <c r="Y51" s="20">
        <v>0.6</v>
      </c>
      <c r="Z51" s="20">
        <v>0</v>
      </c>
      <c r="AA51" s="20">
        <v>0.3</v>
      </c>
      <c r="AB51" s="20">
        <v>0</v>
      </c>
      <c r="AC51" s="20">
        <v>0</v>
      </c>
      <c r="AD51" s="20">
        <v>0.1</v>
      </c>
      <c r="AE51" s="20">
        <v>0</v>
      </c>
      <c r="AF51" s="20">
        <v>0</v>
      </c>
    </row>
    <row r="52" spans="1:32" ht="15.75" thickBot="1" x14ac:dyDescent="0.3">
      <c r="A52" s="18">
        <v>1990</v>
      </c>
      <c r="B52" s="20">
        <v>0</v>
      </c>
      <c r="C52" s="20">
        <v>0.01</v>
      </c>
      <c r="D52" s="20">
        <v>0</v>
      </c>
      <c r="E52" s="20">
        <v>0.59</v>
      </c>
      <c r="F52" s="20">
        <v>0</v>
      </c>
      <c r="G52" s="20">
        <v>0.4</v>
      </c>
      <c r="H52" s="20">
        <v>0</v>
      </c>
      <c r="I52" s="20">
        <v>0</v>
      </c>
      <c r="J52" s="20">
        <v>0</v>
      </c>
      <c r="L52" s="18">
        <v>1990</v>
      </c>
      <c r="M52" s="20">
        <v>0</v>
      </c>
      <c r="N52" s="20">
        <v>0</v>
      </c>
      <c r="O52" s="20">
        <v>0</v>
      </c>
      <c r="P52" s="20">
        <v>0.4</v>
      </c>
      <c r="Q52" s="20">
        <v>0</v>
      </c>
      <c r="R52" s="20">
        <v>0.6</v>
      </c>
      <c r="S52" s="20">
        <v>0</v>
      </c>
      <c r="T52" s="20">
        <v>0</v>
      </c>
      <c r="U52" s="20">
        <v>0</v>
      </c>
      <c r="W52" s="18">
        <v>1990</v>
      </c>
      <c r="X52" s="20">
        <v>0</v>
      </c>
      <c r="Y52" s="20">
        <v>0.6</v>
      </c>
      <c r="Z52" s="20">
        <v>0</v>
      </c>
      <c r="AA52" s="20">
        <v>0.3</v>
      </c>
      <c r="AB52" s="20">
        <v>0</v>
      </c>
      <c r="AC52" s="20">
        <v>0</v>
      </c>
      <c r="AD52" s="20">
        <v>0.1</v>
      </c>
      <c r="AE52" s="20">
        <v>0</v>
      </c>
      <c r="AF52" s="20">
        <v>0</v>
      </c>
    </row>
    <row r="53" spans="1:32" ht="15.75" thickBot="1" x14ac:dyDescent="0.3">
      <c r="A53" s="18">
        <v>1991</v>
      </c>
      <c r="B53" s="20">
        <v>0</v>
      </c>
      <c r="C53" s="20">
        <v>0.01</v>
      </c>
      <c r="D53" s="20">
        <v>0</v>
      </c>
      <c r="E53" s="20">
        <v>0.59</v>
      </c>
      <c r="F53" s="20">
        <v>0</v>
      </c>
      <c r="G53" s="20">
        <v>0.4</v>
      </c>
      <c r="H53" s="20">
        <v>0</v>
      </c>
      <c r="I53" s="20">
        <v>0</v>
      </c>
      <c r="J53" s="20">
        <v>0</v>
      </c>
      <c r="L53" s="18">
        <v>1991</v>
      </c>
      <c r="M53" s="20">
        <v>0</v>
      </c>
      <c r="N53" s="20">
        <v>0</v>
      </c>
      <c r="O53" s="20">
        <v>0</v>
      </c>
      <c r="P53" s="20">
        <v>0.4</v>
      </c>
      <c r="Q53" s="20">
        <v>0</v>
      </c>
      <c r="R53" s="20">
        <v>0.6</v>
      </c>
      <c r="S53" s="20">
        <v>0</v>
      </c>
      <c r="T53" s="20">
        <v>0</v>
      </c>
      <c r="U53" s="20">
        <v>0</v>
      </c>
      <c r="W53" s="18">
        <v>1991</v>
      </c>
      <c r="X53" s="20">
        <v>0</v>
      </c>
      <c r="Y53" s="20">
        <v>0.6</v>
      </c>
      <c r="Z53" s="20">
        <v>0</v>
      </c>
      <c r="AA53" s="20">
        <v>0.3</v>
      </c>
      <c r="AB53" s="20">
        <v>0</v>
      </c>
      <c r="AC53" s="20">
        <v>0</v>
      </c>
      <c r="AD53" s="20">
        <v>0.1</v>
      </c>
      <c r="AE53" s="20">
        <v>0</v>
      </c>
      <c r="AF53" s="20">
        <v>0</v>
      </c>
    </row>
    <row r="54" spans="1:32" ht="15.75" thickBot="1" x14ac:dyDescent="0.3">
      <c r="A54" s="18">
        <v>1992</v>
      </c>
      <c r="B54" s="20">
        <v>0</v>
      </c>
      <c r="C54" s="20">
        <v>0.01</v>
      </c>
      <c r="D54" s="20">
        <v>0</v>
      </c>
      <c r="E54" s="20">
        <v>0.49</v>
      </c>
      <c r="F54" s="20">
        <v>0</v>
      </c>
      <c r="G54" s="20">
        <v>0.5</v>
      </c>
      <c r="H54" s="20">
        <v>0</v>
      </c>
      <c r="I54" s="20">
        <v>0</v>
      </c>
      <c r="J54" s="20">
        <v>0</v>
      </c>
      <c r="L54" s="18">
        <v>1992</v>
      </c>
      <c r="M54" s="20">
        <v>0</v>
      </c>
      <c r="N54" s="20">
        <v>0</v>
      </c>
      <c r="O54" s="20">
        <v>0</v>
      </c>
      <c r="P54" s="20">
        <v>0.4</v>
      </c>
      <c r="Q54" s="20">
        <v>0</v>
      </c>
      <c r="R54" s="20">
        <v>0.6</v>
      </c>
      <c r="S54" s="20">
        <v>0</v>
      </c>
      <c r="T54" s="20">
        <v>0</v>
      </c>
      <c r="U54" s="20">
        <v>0</v>
      </c>
      <c r="W54" s="18">
        <v>1992</v>
      </c>
      <c r="X54" s="20">
        <v>0</v>
      </c>
      <c r="Y54" s="20">
        <v>0.5</v>
      </c>
      <c r="Z54" s="20">
        <v>0</v>
      </c>
      <c r="AA54" s="20">
        <v>0.4</v>
      </c>
      <c r="AB54" s="20">
        <v>0</v>
      </c>
      <c r="AC54" s="20">
        <v>0</v>
      </c>
      <c r="AD54" s="20">
        <v>0.1</v>
      </c>
      <c r="AE54" s="20">
        <v>0</v>
      </c>
      <c r="AF54" s="20">
        <v>0</v>
      </c>
    </row>
    <row r="55" spans="1:32" ht="15.75" thickBot="1" x14ac:dyDescent="0.3">
      <c r="A55" s="18">
        <v>1993</v>
      </c>
      <c r="B55" s="20">
        <v>0</v>
      </c>
      <c r="C55" s="20">
        <v>0.01</v>
      </c>
      <c r="D55" s="20">
        <v>0</v>
      </c>
      <c r="E55" s="20">
        <v>0.49</v>
      </c>
      <c r="F55" s="20">
        <v>0</v>
      </c>
      <c r="G55" s="20">
        <v>0.5</v>
      </c>
      <c r="H55" s="20">
        <v>0</v>
      </c>
      <c r="I55" s="20">
        <v>0</v>
      </c>
      <c r="J55" s="20">
        <v>0</v>
      </c>
      <c r="L55" s="18">
        <v>1993</v>
      </c>
      <c r="M55" s="20">
        <v>0</v>
      </c>
      <c r="N55" s="20">
        <v>0</v>
      </c>
      <c r="O55" s="20">
        <v>0</v>
      </c>
      <c r="P55" s="20">
        <v>0.4</v>
      </c>
      <c r="Q55" s="20">
        <v>0</v>
      </c>
      <c r="R55" s="20">
        <v>0.6</v>
      </c>
      <c r="S55" s="20">
        <v>0</v>
      </c>
      <c r="T55" s="20">
        <v>0</v>
      </c>
      <c r="U55" s="20">
        <v>0</v>
      </c>
      <c r="W55" s="18">
        <v>1993</v>
      </c>
      <c r="X55" s="20">
        <v>0</v>
      </c>
      <c r="Y55" s="20">
        <v>0.4</v>
      </c>
      <c r="Z55" s="20">
        <v>0</v>
      </c>
      <c r="AA55" s="20">
        <v>0.5</v>
      </c>
      <c r="AB55" s="20">
        <v>0</v>
      </c>
      <c r="AC55" s="20">
        <v>0</v>
      </c>
      <c r="AD55" s="20">
        <v>0.1</v>
      </c>
      <c r="AE55" s="20">
        <v>0</v>
      </c>
      <c r="AF55" s="20">
        <v>0</v>
      </c>
    </row>
    <row r="56" spans="1:32" ht="15.75" thickBot="1" x14ac:dyDescent="0.3">
      <c r="A56" s="18">
        <v>1994</v>
      </c>
      <c r="B56" s="20">
        <v>0</v>
      </c>
      <c r="C56" s="20">
        <v>0</v>
      </c>
      <c r="D56" s="20">
        <v>0</v>
      </c>
      <c r="E56" s="20">
        <v>0.5</v>
      </c>
      <c r="F56" s="20">
        <v>0</v>
      </c>
      <c r="G56" s="20">
        <v>0.5</v>
      </c>
      <c r="H56" s="20">
        <v>0</v>
      </c>
      <c r="I56" s="20">
        <v>0</v>
      </c>
      <c r="J56" s="20">
        <v>0</v>
      </c>
      <c r="L56" s="18">
        <v>1994</v>
      </c>
      <c r="M56" s="20">
        <v>0</v>
      </c>
      <c r="N56" s="20">
        <v>0</v>
      </c>
      <c r="O56" s="20">
        <v>0</v>
      </c>
      <c r="P56" s="20">
        <v>0.4</v>
      </c>
      <c r="Q56" s="20">
        <v>0</v>
      </c>
      <c r="R56" s="20">
        <v>0.6</v>
      </c>
      <c r="S56" s="20">
        <v>0</v>
      </c>
      <c r="T56" s="20">
        <v>0</v>
      </c>
      <c r="U56" s="20">
        <v>0</v>
      </c>
      <c r="W56" s="18">
        <v>1994</v>
      </c>
      <c r="X56" s="20">
        <v>0</v>
      </c>
      <c r="Y56" s="20">
        <v>0.4</v>
      </c>
      <c r="Z56" s="20">
        <v>0</v>
      </c>
      <c r="AA56" s="20">
        <v>0.5</v>
      </c>
      <c r="AB56" s="20">
        <v>0</v>
      </c>
      <c r="AC56" s="20">
        <v>0</v>
      </c>
      <c r="AD56" s="20">
        <v>0.1</v>
      </c>
      <c r="AE56" s="20">
        <v>0</v>
      </c>
      <c r="AF56" s="20">
        <v>0</v>
      </c>
    </row>
    <row r="57" spans="1:32" ht="15.75" thickBot="1" x14ac:dyDescent="0.3">
      <c r="A57" s="18">
        <v>1995</v>
      </c>
      <c r="B57" s="20">
        <v>0</v>
      </c>
      <c r="C57" s="20">
        <v>0</v>
      </c>
      <c r="D57" s="20">
        <v>0</v>
      </c>
      <c r="E57" s="20">
        <v>0.5</v>
      </c>
      <c r="F57" s="20">
        <v>0</v>
      </c>
      <c r="G57" s="20">
        <v>0.5</v>
      </c>
      <c r="H57" s="20">
        <v>0</v>
      </c>
      <c r="I57" s="20">
        <v>0</v>
      </c>
      <c r="J57" s="20">
        <v>0</v>
      </c>
      <c r="L57" s="18">
        <v>1995</v>
      </c>
      <c r="M57" s="20">
        <v>0</v>
      </c>
      <c r="N57" s="20">
        <v>0</v>
      </c>
      <c r="O57" s="20">
        <v>0</v>
      </c>
      <c r="P57" s="20">
        <v>0.4</v>
      </c>
      <c r="Q57" s="20">
        <v>0</v>
      </c>
      <c r="R57" s="20">
        <v>0.6</v>
      </c>
      <c r="S57" s="20">
        <v>0</v>
      </c>
      <c r="T57" s="20">
        <v>0</v>
      </c>
      <c r="U57" s="20">
        <v>0</v>
      </c>
      <c r="W57" s="18">
        <v>1995</v>
      </c>
      <c r="X57" s="20">
        <v>0</v>
      </c>
      <c r="Y57" s="20">
        <v>0.4</v>
      </c>
      <c r="Z57" s="20">
        <v>0</v>
      </c>
      <c r="AA57" s="20">
        <v>0.5</v>
      </c>
      <c r="AB57" s="20">
        <v>0</v>
      </c>
      <c r="AC57" s="20">
        <v>0</v>
      </c>
      <c r="AD57" s="20">
        <v>0.1</v>
      </c>
      <c r="AE57" s="20">
        <v>0</v>
      </c>
      <c r="AF57" s="20">
        <v>0</v>
      </c>
    </row>
    <row r="58" spans="1:32" ht="15.75" thickBot="1" x14ac:dyDescent="0.3">
      <c r="A58" s="18">
        <v>1996</v>
      </c>
      <c r="B58" s="20">
        <v>0</v>
      </c>
      <c r="C58" s="20">
        <v>0</v>
      </c>
      <c r="D58" s="20">
        <v>0</v>
      </c>
      <c r="E58" s="20">
        <v>0.5</v>
      </c>
      <c r="F58" s="20">
        <v>0</v>
      </c>
      <c r="G58" s="20">
        <v>0.5</v>
      </c>
      <c r="H58" s="20">
        <v>0</v>
      </c>
      <c r="I58" s="20">
        <v>0</v>
      </c>
      <c r="J58" s="20">
        <v>0</v>
      </c>
      <c r="L58" s="18">
        <v>1996</v>
      </c>
      <c r="M58" s="20">
        <v>0</v>
      </c>
      <c r="N58" s="20">
        <v>0</v>
      </c>
      <c r="O58" s="20">
        <v>0</v>
      </c>
      <c r="P58" s="20">
        <v>0.4</v>
      </c>
      <c r="Q58" s="20">
        <v>0</v>
      </c>
      <c r="R58" s="20">
        <v>0.6</v>
      </c>
      <c r="S58" s="20">
        <v>0</v>
      </c>
      <c r="T58" s="20">
        <v>0</v>
      </c>
      <c r="U58" s="20">
        <v>0</v>
      </c>
      <c r="W58" s="18">
        <v>1996</v>
      </c>
      <c r="X58" s="20">
        <v>0</v>
      </c>
      <c r="Y58" s="20">
        <v>0.4</v>
      </c>
      <c r="Z58" s="20">
        <v>0</v>
      </c>
      <c r="AA58" s="20">
        <v>0.5</v>
      </c>
      <c r="AB58" s="20">
        <v>0</v>
      </c>
      <c r="AC58" s="20">
        <v>0</v>
      </c>
      <c r="AD58" s="20">
        <v>0.1</v>
      </c>
      <c r="AE58" s="20">
        <v>0</v>
      </c>
      <c r="AF58" s="20">
        <v>0</v>
      </c>
    </row>
    <row r="59" spans="1:32" ht="15.75" thickBot="1" x14ac:dyDescent="0.3">
      <c r="A59" s="18">
        <v>1997</v>
      </c>
      <c r="B59" s="20">
        <v>0</v>
      </c>
      <c r="C59" s="20">
        <v>0</v>
      </c>
      <c r="D59" s="20">
        <v>0</v>
      </c>
      <c r="E59" s="20">
        <v>0.5</v>
      </c>
      <c r="F59" s="20">
        <v>0</v>
      </c>
      <c r="G59" s="20">
        <v>0.5</v>
      </c>
      <c r="H59" s="20">
        <v>0</v>
      </c>
      <c r="I59" s="20">
        <v>0</v>
      </c>
      <c r="J59" s="20">
        <v>0</v>
      </c>
      <c r="L59" s="18">
        <v>1997</v>
      </c>
      <c r="M59" s="20">
        <v>0</v>
      </c>
      <c r="N59" s="20">
        <v>0</v>
      </c>
      <c r="O59" s="20">
        <v>0</v>
      </c>
      <c r="P59" s="20">
        <v>0.4</v>
      </c>
      <c r="Q59" s="20">
        <v>0</v>
      </c>
      <c r="R59" s="20">
        <v>0.6</v>
      </c>
      <c r="S59" s="20">
        <v>0</v>
      </c>
      <c r="T59" s="20">
        <v>0</v>
      </c>
      <c r="U59" s="20">
        <v>0</v>
      </c>
      <c r="W59" s="18">
        <v>1997</v>
      </c>
      <c r="X59" s="20">
        <v>0</v>
      </c>
      <c r="Y59" s="20">
        <v>0.3</v>
      </c>
      <c r="Z59" s="20">
        <v>0</v>
      </c>
      <c r="AA59" s="20">
        <v>0.6</v>
      </c>
      <c r="AB59" s="20">
        <v>0</v>
      </c>
      <c r="AC59" s="20">
        <v>0</v>
      </c>
      <c r="AD59" s="20">
        <v>0.1</v>
      </c>
      <c r="AE59" s="20">
        <v>0</v>
      </c>
      <c r="AF59" s="20">
        <v>0</v>
      </c>
    </row>
    <row r="60" spans="1:32" ht="15.75" thickBot="1" x14ac:dyDescent="0.3">
      <c r="A60" s="18">
        <v>1998</v>
      </c>
      <c r="B60" s="20">
        <v>0</v>
      </c>
      <c r="C60" s="20">
        <v>0</v>
      </c>
      <c r="D60" s="20">
        <v>0</v>
      </c>
      <c r="E60" s="20">
        <v>0.5</v>
      </c>
      <c r="F60" s="20">
        <v>0</v>
      </c>
      <c r="G60" s="20">
        <v>0.5</v>
      </c>
      <c r="H60" s="20">
        <v>0</v>
      </c>
      <c r="I60" s="20">
        <v>0</v>
      </c>
      <c r="J60" s="20">
        <v>0</v>
      </c>
      <c r="L60" s="18">
        <v>1998</v>
      </c>
      <c r="M60" s="20">
        <v>0</v>
      </c>
      <c r="N60" s="20">
        <v>0</v>
      </c>
      <c r="O60" s="20">
        <v>0</v>
      </c>
      <c r="P60" s="20">
        <v>0.4</v>
      </c>
      <c r="Q60" s="20">
        <v>0</v>
      </c>
      <c r="R60" s="20">
        <v>0.6</v>
      </c>
      <c r="S60" s="20">
        <v>0</v>
      </c>
      <c r="T60" s="20">
        <v>0</v>
      </c>
      <c r="U60" s="20">
        <v>0</v>
      </c>
      <c r="W60" s="18">
        <v>1998</v>
      </c>
      <c r="X60" s="20">
        <v>0</v>
      </c>
      <c r="Y60" s="20">
        <v>0.3</v>
      </c>
      <c r="Z60" s="20">
        <v>0</v>
      </c>
      <c r="AA60" s="20">
        <v>0.6</v>
      </c>
      <c r="AB60" s="20">
        <v>0</v>
      </c>
      <c r="AC60" s="20">
        <v>0</v>
      </c>
      <c r="AD60" s="20">
        <v>0.1</v>
      </c>
      <c r="AE60" s="20">
        <v>0</v>
      </c>
      <c r="AF60" s="20">
        <v>0</v>
      </c>
    </row>
    <row r="61" spans="1:32" ht="15.75" thickBot="1" x14ac:dyDescent="0.3">
      <c r="A61" s="18">
        <v>1999</v>
      </c>
      <c r="B61" s="20">
        <v>0</v>
      </c>
      <c r="C61" s="20">
        <v>0</v>
      </c>
      <c r="D61" s="20">
        <v>0</v>
      </c>
      <c r="E61" s="20">
        <v>0.5</v>
      </c>
      <c r="F61" s="20">
        <v>0</v>
      </c>
      <c r="G61" s="20">
        <v>0.5</v>
      </c>
      <c r="H61" s="20">
        <v>0</v>
      </c>
      <c r="I61" s="20">
        <v>0</v>
      </c>
      <c r="J61" s="20">
        <v>0</v>
      </c>
      <c r="L61" s="18">
        <v>1999</v>
      </c>
      <c r="M61" s="20">
        <v>0</v>
      </c>
      <c r="N61" s="20">
        <v>0</v>
      </c>
      <c r="O61" s="20">
        <v>0</v>
      </c>
      <c r="P61" s="20">
        <v>0.4</v>
      </c>
      <c r="Q61" s="20">
        <v>0</v>
      </c>
      <c r="R61" s="20">
        <v>0.6</v>
      </c>
      <c r="S61" s="20">
        <v>0</v>
      </c>
      <c r="T61" s="20">
        <v>0</v>
      </c>
      <c r="U61" s="20">
        <v>0</v>
      </c>
      <c r="W61" s="18">
        <v>1999</v>
      </c>
      <c r="X61" s="20">
        <v>0</v>
      </c>
      <c r="Y61" s="20">
        <v>0.3</v>
      </c>
      <c r="Z61" s="20">
        <v>0</v>
      </c>
      <c r="AA61" s="20">
        <v>0.6</v>
      </c>
      <c r="AB61" s="20">
        <v>0</v>
      </c>
      <c r="AC61" s="20">
        <v>0</v>
      </c>
      <c r="AD61" s="20">
        <v>0.1</v>
      </c>
      <c r="AE61" s="20">
        <v>0</v>
      </c>
      <c r="AF61" s="20">
        <v>0</v>
      </c>
    </row>
    <row r="62" spans="1:32" ht="15.75" thickBot="1" x14ac:dyDescent="0.3">
      <c r="A62" s="18">
        <v>2000</v>
      </c>
      <c r="B62" s="20">
        <v>0</v>
      </c>
      <c r="C62" s="20">
        <v>0.01</v>
      </c>
      <c r="D62" s="20">
        <v>0</v>
      </c>
      <c r="E62" s="20">
        <v>0.49</v>
      </c>
      <c r="F62" s="20">
        <v>0</v>
      </c>
      <c r="G62" s="20">
        <v>0.5</v>
      </c>
      <c r="H62" s="20">
        <v>0</v>
      </c>
      <c r="I62" s="20">
        <v>0</v>
      </c>
      <c r="J62" s="20">
        <v>0</v>
      </c>
      <c r="L62" s="18">
        <v>2000</v>
      </c>
      <c r="M62" s="20">
        <v>0</v>
      </c>
      <c r="N62" s="20">
        <v>0</v>
      </c>
      <c r="O62" s="20">
        <v>0</v>
      </c>
      <c r="P62" s="20">
        <v>0.4</v>
      </c>
      <c r="Q62" s="20">
        <v>0</v>
      </c>
      <c r="R62" s="20">
        <v>0.6</v>
      </c>
      <c r="S62" s="20">
        <v>0</v>
      </c>
      <c r="T62" s="20">
        <v>0</v>
      </c>
      <c r="U62" s="20">
        <v>0</v>
      </c>
      <c r="W62" s="18">
        <v>2000</v>
      </c>
      <c r="X62" s="20">
        <v>0</v>
      </c>
      <c r="Y62" s="20">
        <v>0.4</v>
      </c>
      <c r="Z62" s="20">
        <v>0</v>
      </c>
      <c r="AA62" s="20">
        <v>0.3</v>
      </c>
      <c r="AB62" s="20">
        <v>0</v>
      </c>
      <c r="AC62" s="20">
        <v>0</v>
      </c>
      <c r="AD62" s="20">
        <v>0.3</v>
      </c>
      <c r="AE62" s="20">
        <v>0</v>
      </c>
      <c r="AF62" s="20">
        <v>0</v>
      </c>
    </row>
    <row r="63" spans="1:32" ht="15.75" thickBot="1" x14ac:dyDescent="0.3">
      <c r="A63" s="18">
        <v>2001</v>
      </c>
      <c r="B63" s="20">
        <v>0</v>
      </c>
      <c r="C63" s="20">
        <v>0.02</v>
      </c>
      <c r="D63" s="20">
        <v>0</v>
      </c>
      <c r="E63" s="20">
        <v>0.48</v>
      </c>
      <c r="F63" s="20">
        <v>0</v>
      </c>
      <c r="G63" s="20">
        <v>0.5</v>
      </c>
      <c r="H63" s="20">
        <v>0</v>
      </c>
      <c r="I63" s="20">
        <v>0</v>
      </c>
      <c r="J63" s="20">
        <v>0</v>
      </c>
      <c r="L63" s="18">
        <v>2001</v>
      </c>
      <c r="M63" s="20">
        <v>0</v>
      </c>
      <c r="N63" s="20">
        <v>0</v>
      </c>
      <c r="O63" s="20">
        <v>0</v>
      </c>
      <c r="P63" s="20">
        <v>0.4</v>
      </c>
      <c r="Q63" s="20">
        <v>0</v>
      </c>
      <c r="R63" s="20">
        <v>0.6</v>
      </c>
      <c r="S63" s="20">
        <v>0</v>
      </c>
      <c r="T63" s="20">
        <v>0</v>
      </c>
      <c r="U63" s="20">
        <v>0</v>
      </c>
      <c r="W63" s="18">
        <v>2001</v>
      </c>
      <c r="X63" s="20">
        <v>0</v>
      </c>
      <c r="Y63" s="20">
        <v>0.4</v>
      </c>
      <c r="Z63" s="20">
        <v>0</v>
      </c>
      <c r="AA63" s="20">
        <v>0.3</v>
      </c>
      <c r="AB63" s="20">
        <v>0</v>
      </c>
      <c r="AC63" s="20">
        <v>0</v>
      </c>
      <c r="AD63" s="20">
        <v>0.3</v>
      </c>
      <c r="AE63" s="20">
        <v>0</v>
      </c>
      <c r="AF63" s="20">
        <v>0</v>
      </c>
    </row>
    <row r="64" spans="1:32" ht="15.75" thickBot="1" x14ac:dyDescent="0.3">
      <c r="A64" s="18">
        <v>2002</v>
      </c>
      <c r="B64" s="20">
        <v>0</v>
      </c>
      <c r="C64" s="20">
        <v>0.04</v>
      </c>
      <c r="D64" s="20">
        <v>0</v>
      </c>
      <c r="E64" s="20">
        <v>0.48</v>
      </c>
      <c r="F64" s="20">
        <v>0</v>
      </c>
      <c r="G64" s="20">
        <v>0.48</v>
      </c>
      <c r="H64" s="20">
        <v>0</v>
      </c>
      <c r="I64" s="20">
        <v>0</v>
      </c>
      <c r="J64" s="20">
        <v>0</v>
      </c>
      <c r="L64" s="18">
        <v>2002</v>
      </c>
      <c r="M64" s="20">
        <v>0</v>
      </c>
      <c r="N64" s="20">
        <v>0</v>
      </c>
      <c r="O64" s="20">
        <v>0</v>
      </c>
      <c r="P64" s="20">
        <v>0.4</v>
      </c>
      <c r="Q64" s="20">
        <v>0</v>
      </c>
      <c r="R64" s="20">
        <v>0.6</v>
      </c>
      <c r="S64" s="20">
        <v>0</v>
      </c>
      <c r="T64" s="20">
        <v>0</v>
      </c>
      <c r="U64" s="20">
        <v>0</v>
      </c>
      <c r="W64" s="18">
        <v>2002</v>
      </c>
      <c r="X64" s="20">
        <v>0</v>
      </c>
      <c r="Y64" s="20">
        <v>0.3</v>
      </c>
      <c r="Z64" s="20">
        <v>0</v>
      </c>
      <c r="AA64" s="20">
        <v>0.3</v>
      </c>
      <c r="AB64" s="20">
        <v>0</v>
      </c>
      <c r="AC64" s="20">
        <v>0</v>
      </c>
      <c r="AD64" s="20">
        <v>0.4</v>
      </c>
      <c r="AE64" s="20">
        <v>0</v>
      </c>
      <c r="AF64" s="20">
        <v>0</v>
      </c>
    </row>
    <row r="65" spans="1:32" ht="15.75" thickBot="1" x14ac:dyDescent="0.3">
      <c r="A65" s="18">
        <v>2003</v>
      </c>
      <c r="B65" s="20">
        <v>0</v>
      </c>
      <c r="C65" s="20">
        <v>0.05</v>
      </c>
      <c r="D65" s="20">
        <v>0</v>
      </c>
      <c r="E65" s="20">
        <v>0.55000000000000004</v>
      </c>
      <c r="F65" s="20">
        <v>0</v>
      </c>
      <c r="G65" s="20">
        <v>0.4</v>
      </c>
      <c r="H65" s="20">
        <v>0</v>
      </c>
      <c r="I65" s="20">
        <v>0</v>
      </c>
      <c r="J65" s="20">
        <v>0</v>
      </c>
      <c r="L65" s="18">
        <v>2003</v>
      </c>
      <c r="M65" s="20">
        <v>0</v>
      </c>
      <c r="N65" s="20">
        <v>0</v>
      </c>
      <c r="O65" s="20">
        <v>0</v>
      </c>
      <c r="P65" s="20">
        <v>0.4</v>
      </c>
      <c r="Q65" s="20">
        <v>0</v>
      </c>
      <c r="R65" s="20">
        <v>0.6</v>
      </c>
      <c r="S65" s="20">
        <v>0</v>
      </c>
      <c r="T65" s="20">
        <v>0</v>
      </c>
      <c r="U65" s="20">
        <v>0</v>
      </c>
      <c r="W65" s="18">
        <v>2003</v>
      </c>
      <c r="X65" s="20">
        <v>0</v>
      </c>
      <c r="Y65" s="20">
        <v>0.3</v>
      </c>
      <c r="Z65" s="20">
        <v>0</v>
      </c>
      <c r="AA65" s="20">
        <v>0.3</v>
      </c>
      <c r="AB65" s="20">
        <v>0</v>
      </c>
      <c r="AC65" s="20">
        <v>0</v>
      </c>
      <c r="AD65" s="20">
        <v>0.4</v>
      </c>
      <c r="AE65" s="20">
        <v>0</v>
      </c>
      <c r="AF65" s="20">
        <v>0</v>
      </c>
    </row>
    <row r="66" spans="1:32" ht="15.75" thickBot="1" x14ac:dyDescent="0.3">
      <c r="A66" s="18">
        <v>2004</v>
      </c>
      <c r="B66" s="20">
        <v>0</v>
      </c>
      <c r="C66" s="20">
        <v>0.06</v>
      </c>
      <c r="D66" s="20">
        <v>0</v>
      </c>
      <c r="E66" s="20">
        <v>0.43</v>
      </c>
      <c r="F66" s="20">
        <v>0</v>
      </c>
      <c r="G66" s="20">
        <v>0.51</v>
      </c>
      <c r="H66" s="20">
        <v>0</v>
      </c>
      <c r="I66" s="20">
        <v>0</v>
      </c>
      <c r="J66" s="20">
        <v>0</v>
      </c>
      <c r="L66" s="18">
        <v>2004</v>
      </c>
      <c r="M66" s="20">
        <v>0</v>
      </c>
      <c r="N66" s="20">
        <v>0</v>
      </c>
      <c r="O66" s="20">
        <v>0</v>
      </c>
      <c r="P66" s="20">
        <v>0.4</v>
      </c>
      <c r="Q66" s="20">
        <v>0</v>
      </c>
      <c r="R66" s="20">
        <v>0.6</v>
      </c>
      <c r="S66" s="20">
        <v>0</v>
      </c>
      <c r="T66" s="20">
        <v>0</v>
      </c>
      <c r="U66" s="20">
        <v>0</v>
      </c>
      <c r="W66" s="18">
        <v>2004</v>
      </c>
      <c r="X66" s="20">
        <v>0</v>
      </c>
      <c r="Y66" s="20">
        <v>0.3</v>
      </c>
      <c r="Z66" s="20">
        <v>0</v>
      </c>
      <c r="AA66" s="20">
        <v>0.3</v>
      </c>
      <c r="AB66" s="20">
        <v>0</v>
      </c>
      <c r="AC66" s="20">
        <v>0</v>
      </c>
      <c r="AD66" s="20">
        <v>0.4</v>
      </c>
      <c r="AE66" s="20">
        <v>0</v>
      </c>
      <c r="AF66" s="20">
        <v>0</v>
      </c>
    </row>
    <row r="67" spans="1:32" ht="15.75" thickBot="1" x14ac:dyDescent="0.3">
      <c r="A67" s="18">
        <v>2005</v>
      </c>
      <c r="B67" s="20">
        <v>0</v>
      </c>
      <c r="C67" s="20">
        <v>0</v>
      </c>
      <c r="D67" s="20">
        <v>0</v>
      </c>
      <c r="E67" s="20">
        <v>0.45</v>
      </c>
      <c r="F67" s="20">
        <v>0</v>
      </c>
      <c r="G67" s="20">
        <v>0.55000000000000004</v>
      </c>
      <c r="H67" s="20">
        <v>0</v>
      </c>
      <c r="I67" s="20">
        <v>0</v>
      </c>
      <c r="J67" s="20">
        <v>0</v>
      </c>
      <c r="L67" s="18">
        <v>2005</v>
      </c>
      <c r="M67" s="20">
        <v>0</v>
      </c>
      <c r="N67" s="20">
        <v>0</v>
      </c>
      <c r="O67" s="20">
        <v>0</v>
      </c>
      <c r="P67" s="20">
        <v>0.4</v>
      </c>
      <c r="Q67" s="20">
        <v>0</v>
      </c>
      <c r="R67" s="20">
        <v>0.6</v>
      </c>
      <c r="S67" s="20">
        <v>0</v>
      </c>
      <c r="T67" s="20">
        <v>0</v>
      </c>
      <c r="U67" s="20">
        <v>0</v>
      </c>
      <c r="W67" s="18">
        <v>2005</v>
      </c>
      <c r="X67" s="20">
        <v>0</v>
      </c>
      <c r="Y67" s="20">
        <v>0.3</v>
      </c>
      <c r="Z67" s="20">
        <v>0</v>
      </c>
      <c r="AA67" s="20">
        <v>0.3</v>
      </c>
      <c r="AB67" s="20">
        <v>0</v>
      </c>
      <c r="AC67" s="20">
        <v>0</v>
      </c>
      <c r="AD67" s="20">
        <v>0.4</v>
      </c>
      <c r="AE67" s="20">
        <v>0</v>
      </c>
      <c r="AF67" s="20">
        <v>0</v>
      </c>
    </row>
    <row r="68" spans="1:32" ht="15.75" thickBot="1" x14ac:dyDescent="0.3">
      <c r="A68" s="18">
        <v>2006</v>
      </c>
      <c r="B68" s="20">
        <v>0</v>
      </c>
      <c r="C68" s="20">
        <v>0.03</v>
      </c>
      <c r="D68" s="20">
        <v>0</v>
      </c>
      <c r="E68" s="20">
        <v>0.43</v>
      </c>
      <c r="F68" s="20">
        <v>0</v>
      </c>
      <c r="G68" s="20">
        <v>0.54</v>
      </c>
      <c r="H68" s="20">
        <v>0</v>
      </c>
      <c r="I68" s="20">
        <v>0</v>
      </c>
      <c r="J68" s="20">
        <v>0</v>
      </c>
      <c r="L68" s="18">
        <v>2006</v>
      </c>
      <c r="M68" s="20">
        <v>0</v>
      </c>
      <c r="N68" s="20">
        <v>0</v>
      </c>
      <c r="O68" s="20">
        <v>0</v>
      </c>
      <c r="P68" s="20">
        <v>0.4</v>
      </c>
      <c r="Q68" s="20">
        <v>0</v>
      </c>
      <c r="R68" s="20">
        <v>0.6</v>
      </c>
      <c r="S68" s="20">
        <v>0</v>
      </c>
      <c r="T68" s="20">
        <v>0</v>
      </c>
      <c r="U68" s="20">
        <v>0</v>
      </c>
      <c r="W68" s="18">
        <v>2006</v>
      </c>
      <c r="X68" s="20">
        <v>0</v>
      </c>
      <c r="Y68" s="20">
        <v>0.45</v>
      </c>
      <c r="Z68" s="20">
        <v>0</v>
      </c>
      <c r="AA68" s="20">
        <v>0.3</v>
      </c>
      <c r="AB68" s="20">
        <v>0</v>
      </c>
      <c r="AC68" s="20">
        <v>0</v>
      </c>
      <c r="AD68" s="20">
        <v>0.25</v>
      </c>
      <c r="AE68" s="20">
        <v>0</v>
      </c>
      <c r="AF68" s="20">
        <v>0</v>
      </c>
    </row>
    <row r="69" spans="1:32" ht="15.75" thickBot="1" x14ac:dyDescent="0.3">
      <c r="A69" s="18">
        <v>2007</v>
      </c>
      <c r="B69" s="20">
        <v>0</v>
      </c>
      <c r="C69" s="20">
        <v>0.03</v>
      </c>
      <c r="D69" s="20">
        <v>0</v>
      </c>
      <c r="E69" s="20">
        <v>0.47</v>
      </c>
      <c r="F69" s="20">
        <v>0</v>
      </c>
      <c r="G69" s="20">
        <v>0.5</v>
      </c>
      <c r="H69" s="20">
        <v>0</v>
      </c>
      <c r="I69" s="20">
        <v>0</v>
      </c>
      <c r="J69" s="20">
        <v>0</v>
      </c>
      <c r="L69" s="18">
        <v>2007</v>
      </c>
      <c r="M69" s="20">
        <v>0</v>
      </c>
      <c r="N69" s="20">
        <v>0</v>
      </c>
      <c r="O69" s="20">
        <v>0</v>
      </c>
      <c r="P69" s="20">
        <v>0.4</v>
      </c>
      <c r="Q69" s="20">
        <v>0</v>
      </c>
      <c r="R69" s="20">
        <v>0.6</v>
      </c>
      <c r="S69" s="20">
        <v>0</v>
      </c>
      <c r="T69" s="20">
        <v>0</v>
      </c>
      <c r="U69" s="20">
        <v>0</v>
      </c>
      <c r="W69" s="18">
        <v>2007</v>
      </c>
      <c r="X69" s="20">
        <v>0</v>
      </c>
      <c r="Y69" s="20">
        <v>0.4</v>
      </c>
      <c r="Z69" s="20">
        <v>0</v>
      </c>
      <c r="AA69" s="20">
        <v>0.3</v>
      </c>
      <c r="AB69" s="20">
        <v>0</v>
      </c>
      <c r="AC69" s="20">
        <v>0</v>
      </c>
      <c r="AD69" s="20">
        <v>0.3</v>
      </c>
      <c r="AE69" s="20">
        <v>0</v>
      </c>
      <c r="AF69" s="20">
        <v>0</v>
      </c>
    </row>
    <row r="70" spans="1:32" ht="15.75" thickBot="1" x14ac:dyDescent="0.3">
      <c r="A70" s="18">
        <v>2008</v>
      </c>
      <c r="B70" s="20">
        <v>0</v>
      </c>
      <c r="C70" s="20">
        <v>0.02</v>
      </c>
      <c r="D70" s="20">
        <v>0</v>
      </c>
      <c r="E70" s="20">
        <v>0.48</v>
      </c>
      <c r="F70" s="20">
        <v>0</v>
      </c>
      <c r="G70" s="20">
        <v>0.5</v>
      </c>
      <c r="H70" s="20">
        <v>0</v>
      </c>
      <c r="I70" s="20">
        <v>0</v>
      </c>
      <c r="J70" s="20">
        <v>0</v>
      </c>
      <c r="L70" s="18">
        <v>2008</v>
      </c>
      <c r="M70" s="20">
        <v>0</v>
      </c>
      <c r="N70" s="20">
        <v>0</v>
      </c>
      <c r="O70" s="20">
        <v>0</v>
      </c>
      <c r="P70" s="20">
        <v>0.6</v>
      </c>
      <c r="Q70" s="20">
        <v>0</v>
      </c>
      <c r="R70" s="20">
        <v>0.4</v>
      </c>
      <c r="S70" s="20">
        <v>0</v>
      </c>
      <c r="T70" s="20">
        <v>0</v>
      </c>
      <c r="U70" s="20">
        <v>0</v>
      </c>
      <c r="W70" s="18">
        <v>2008</v>
      </c>
      <c r="X70" s="20">
        <v>0</v>
      </c>
      <c r="Y70" s="20">
        <v>0.35</v>
      </c>
      <c r="Z70" s="20">
        <v>0</v>
      </c>
      <c r="AA70" s="20">
        <v>0.4</v>
      </c>
      <c r="AB70" s="20">
        <v>0</v>
      </c>
      <c r="AC70" s="20">
        <v>0</v>
      </c>
      <c r="AD70" s="20">
        <v>0.25</v>
      </c>
      <c r="AE70" s="20">
        <v>0</v>
      </c>
      <c r="AF70" s="20">
        <v>0</v>
      </c>
    </row>
    <row r="71" spans="1:32" ht="15.75" thickBot="1" x14ac:dyDescent="0.3">
      <c r="A71" s="18">
        <v>2009</v>
      </c>
      <c r="B71" s="20">
        <v>0</v>
      </c>
      <c r="C71" s="20">
        <v>0.02</v>
      </c>
      <c r="D71" s="20">
        <v>0</v>
      </c>
      <c r="E71" s="20">
        <v>0.57999999999999996</v>
      </c>
      <c r="F71" s="20">
        <v>0</v>
      </c>
      <c r="G71" s="20">
        <v>0.4</v>
      </c>
      <c r="H71" s="20">
        <v>0</v>
      </c>
      <c r="I71" s="20">
        <v>0</v>
      </c>
      <c r="J71" s="20">
        <v>0</v>
      </c>
      <c r="L71" s="18">
        <v>2009</v>
      </c>
      <c r="M71" s="20">
        <v>0</v>
      </c>
      <c r="N71" s="20">
        <v>0</v>
      </c>
      <c r="O71" s="20">
        <v>0</v>
      </c>
      <c r="P71" s="20">
        <v>0.6</v>
      </c>
      <c r="Q71" s="20">
        <v>0</v>
      </c>
      <c r="R71" s="20">
        <v>0.4</v>
      </c>
      <c r="S71" s="20">
        <v>0</v>
      </c>
      <c r="T71" s="20">
        <v>0</v>
      </c>
      <c r="U71" s="20">
        <v>0</v>
      </c>
      <c r="W71" s="18">
        <v>2009</v>
      </c>
      <c r="X71" s="20">
        <v>0</v>
      </c>
      <c r="Y71" s="20">
        <v>0.47</v>
      </c>
      <c r="Z71" s="20">
        <v>0</v>
      </c>
      <c r="AA71" s="20">
        <v>0.2</v>
      </c>
      <c r="AB71" s="20">
        <v>0</v>
      </c>
      <c r="AC71" s="20">
        <v>0</v>
      </c>
      <c r="AD71" s="20">
        <v>0.33</v>
      </c>
      <c r="AE71" s="20">
        <v>0</v>
      </c>
      <c r="AF71" s="20">
        <v>0</v>
      </c>
    </row>
    <row r="72" spans="1:32" ht="15.75" thickBot="1" x14ac:dyDescent="0.3">
      <c r="A72" s="18">
        <v>2010</v>
      </c>
      <c r="B72" s="20">
        <v>0</v>
      </c>
      <c r="C72" s="20">
        <v>0.01</v>
      </c>
      <c r="D72" s="20">
        <v>0</v>
      </c>
      <c r="E72" s="20">
        <v>0.59</v>
      </c>
      <c r="F72" s="20">
        <v>0</v>
      </c>
      <c r="G72" s="20">
        <v>0.4</v>
      </c>
      <c r="H72" s="20">
        <v>0</v>
      </c>
      <c r="I72" s="20">
        <v>0</v>
      </c>
      <c r="J72" s="20">
        <v>0</v>
      </c>
      <c r="L72" s="18">
        <v>2010</v>
      </c>
      <c r="M72" s="20">
        <v>0</v>
      </c>
      <c r="N72" s="20">
        <v>0</v>
      </c>
      <c r="O72" s="20">
        <v>0</v>
      </c>
      <c r="P72" s="20">
        <v>0.6</v>
      </c>
      <c r="Q72" s="20">
        <v>0</v>
      </c>
      <c r="R72" s="20">
        <v>0.4</v>
      </c>
      <c r="S72" s="20">
        <v>0</v>
      </c>
      <c r="T72" s="20">
        <v>0</v>
      </c>
      <c r="U72" s="20">
        <v>0</v>
      </c>
      <c r="W72" s="18">
        <v>2010</v>
      </c>
      <c r="X72" s="20">
        <v>0</v>
      </c>
      <c r="Y72" s="20">
        <v>0.4</v>
      </c>
      <c r="Z72" s="20">
        <v>0</v>
      </c>
      <c r="AA72" s="20">
        <v>0.3</v>
      </c>
      <c r="AB72" s="20">
        <v>0</v>
      </c>
      <c r="AC72" s="20">
        <v>0</v>
      </c>
      <c r="AD72" s="20">
        <v>0.3</v>
      </c>
      <c r="AE72" s="20">
        <v>0</v>
      </c>
      <c r="AF72" s="20">
        <v>0</v>
      </c>
    </row>
    <row r="73" spans="1:32" ht="15.75" thickBot="1" x14ac:dyDescent="0.3">
      <c r="A73" s="18">
        <v>2011</v>
      </c>
      <c r="B73" s="20">
        <v>0</v>
      </c>
      <c r="C73" s="20">
        <v>0.01</v>
      </c>
      <c r="D73" s="20">
        <v>0</v>
      </c>
      <c r="E73" s="20">
        <v>0.59</v>
      </c>
      <c r="F73" s="20">
        <v>0</v>
      </c>
      <c r="G73" s="20">
        <v>0.4</v>
      </c>
      <c r="H73" s="20">
        <v>0</v>
      </c>
      <c r="I73" s="20">
        <v>0</v>
      </c>
      <c r="J73" s="20">
        <v>0</v>
      </c>
      <c r="L73" s="18">
        <v>2011</v>
      </c>
      <c r="M73" s="20">
        <v>0</v>
      </c>
      <c r="N73" s="20">
        <v>0</v>
      </c>
      <c r="O73" s="20">
        <v>0</v>
      </c>
      <c r="P73" s="20">
        <v>0.6</v>
      </c>
      <c r="Q73" s="20">
        <v>0</v>
      </c>
      <c r="R73" s="20">
        <v>0.4</v>
      </c>
      <c r="S73" s="20">
        <v>0</v>
      </c>
      <c r="T73" s="20">
        <v>0</v>
      </c>
      <c r="U73" s="20">
        <v>0</v>
      </c>
      <c r="W73" s="18">
        <v>2011</v>
      </c>
      <c r="X73" s="20">
        <v>0</v>
      </c>
      <c r="Y73" s="20">
        <v>0.4</v>
      </c>
      <c r="Z73" s="20">
        <v>0</v>
      </c>
      <c r="AA73" s="20">
        <v>0.3</v>
      </c>
      <c r="AB73" s="20">
        <v>0</v>
      </c>
      <c r="AC73" s="20">
        <v>0</v>
      </c>
      <c r="AD73" s="20">
        <v>0.3</v>
      </c>
      <c r="AE73" s="20">
        <v>0</v>
      </c>
      <c r="AF73" s="20">
        <v>0</v>
      </c>
    </row>
    <row r="74" spans="1:32" ht="15.75" thickBot="1" x14ac:dyDescent="0.3">
      <c r="A74" s="40">
        <v>2012</v>
      </c>
      <c r="B74" s="59">
        <v>0</v>
      </c>
      <c r="C74" s="59">
        <v>0.01</v>
      </c>
      <c r="D74" s="59">
        <v>0</v>
      </c>
      <c r="E74" s="59">
        <v>0.59</v>
      </c>
      <c r="F74" s="59">
        <v>0</v>
      </c>
      <c r="G74" s="59">
        <v>0.4</v>
      </c>
      <c r="H74" s="59">
        <v>0</v>
      </c>
      <c r="I74" s="59">
        <v>0</v>
      </c>
      <c r="J74" s="59">
        <v>0</v>
      </c>
      <c r="L74" s="40">
        <v>2012</v>
      </c>
      <c r="M74" s="59">
        <v>0</v>
      </c>
      <c r="N74" s="59">
        <v>0</v>
      </c>
      <c r="O74" s="59">
        <v>0</v>
      </c>
      <c r="P74" s="59">
        <v>0.6</v>
      </c>
      <c r="Q74" s="59">
        <v>0</v>
      </c>
      <c r="R74" s="59">
        <v>0.4</v>
      </c>
      <c r="S74" s="59">
        <v>0</v>
      </c>
      <c r="T74" s="59">
        <v>0</v>
      </c>
      <c r="U74" s="59">
        <v>0</v>
      </c>
      <c r="W74" s="40">
        <v>2012</v>
      </c>
      <c r="X74" s="41">
        <v>0</v>
      </c>
      <c r="Y74" s="41">
        <v>0.4</v>
      </c>
      <c r="Z74" s="41">
        <v>0</v>
      </c>
      <c r="AA74" s="41">
        <v>0.3</v>
      </c>
      <c r="AB74" s="41">
        <v>0</v>
      </c>
      <c r="AC74" s="41">
        <v>0</v>
      </c>
      <c r="AD74" s="41">
        <v>0.3</v>
      </c>
      <c r="AE74" s="41">
        <v>0</v>
      </c>
      <c r="AF74" s="41">
        <v>0</v>
      </c>
    </row>
    <row r="75" spans="1:32" ht="15.75" thickBot="1" x14ac:dyDescent="0.3">
      <c r="A75" s="40">
        <v>2013</v>
      </c>
      <c r="B75" s="59">
        <v>0</v>
      </c>
      <c r="C75" s="59">
        <v>0.01</v>
      </c>
      <c r="D75" s="59">
        <v>0</v>
      </c>
      <c r="E75" s="59">
        <v>0.59</v>
      </c>
      <c r="F75" s="59">
        <v>0</v>
      </c>
      <c r="G75" s="59">
        <v>0.4</v>
      </c>
      <c r="H75" s="59">
        <v>0</v>
      </c>
      <c r="I75" s="59">
        <v>0</v>
      </c>
      <c r="J75" s="59">
        <v>0</v>
      </c>
      <c r="L75" s="40">
        <v>2013</v>
      </c>
      <c r="M75" s="59">
        <v>0</v>
      </c>
      <c r="N75" s="59">
        <v>0</v>
      </c>
      <c r="O75" s="59">
        <v>0</v>
      </c>
      <c r="P75" s="59">
        <v>0.6</v>
      </c>
      <c r="Q75" s="59">
        <v>0</v>
      </c>
      <c r="R75" s="59">
        <v>0.4</v>
      </c>
      <c r="S75" s="59">
        <v>0</v>
      </c>
      <c r="T75" s="59">
        <v>0</v>
      </c>
      <c r="U75" s="59">
        <v>0</v>
      </c>
      <c r="W75" s="40">
        <v>2013</v>
      </c>
      <c r="X75" s="59">
        <v>0</v>
      </c>
      <c r="Y75" s="59">
        <v>0.4</v>
      </c>
      <c r="Z75" s="59">
        <v>0</v>
      </c>
      <c r="AA75" s="59">
        <v>0.3</v>
      </c>
      <c r="AB75" s="59">
        <v>0</v>
      </c>
      <c r="AC75" s="59">
        <v>0</v>
      </c>
      <c r="AD75" s="59">
        <v>0.3</v>
      </c>
      <c r="AE75" s="59">
        <v>0</v>
      </c>
      <c r="AF75" s="59">
        <v>0</v>
      </c>
    </row>
    <row r="76" spans="1:32" ht="15.75" thickBot="1" x14ac:dyDescent="0.3">
      <c r="A76" s="40">
        <v>2014</v>
      </c>
      <c r="B76" s="59">
        <v>0</v>
      </c>
      <c r="C76" s="59">
        <v>0.01</v>
      </c>
      <c r="D76" s="59">
        <v>0</v>
      </c>
      <c r="E76" s="59">
        <v>0.59</v>
      </c>
      <c r="F76" s="59">
        <v>0</v>
      </c>
      <c r="G76" s="59">
        <v>0.4</v>
      </c>
      <c r="H76" s="59">
        <v>0</v>
      </c>
      <c r="I76" s="59">
        <v>0</v>
      </c>
      <c r="J76" s="59">
        <v>0</v>
      </c>
      <c r="K76" s="3"/>
      <c r="L76" s="40">
        <v>2014</v>
      </c>
      <c r="M76" s="59">
        <v>0</v>
      </c>
      <c r="N76" s="59">
        <v>0</v>
      </c>
      <c r="O76" s="59">
        <v>0</v>
      </c>
      <c r="P76" s="59">
        <v>0.6</v>
      </c>
      <c r="Q76" s="59">
        <v>0</v>
      </c>
      <c r="R76" s="59">
        <v>0.4</v>
      </c>
      <c r="S76" s="59">
        <v>0</v>
      </c>
      <c r="T76" s="59">
        <v>0</v>
      </c>
      <c r="U76" s="59">
        <v>0</v>
      </c>
      <c r="W76" s="53">
        <v>2014</v>
      </c>
      <c r="X76" s="62">
        <v>0</v>
      </c>
      <c r="Y76" s="62">
        <v>0.4</v>
      </c>
      <c r="Z76" s="62">
        <v>0</v>
      </c>
      <c r="AA76" s="62">
        <v>0.3</v>
      </c>
      <c r="AB76" s="62">
        <v>0</v>
      </c>
      <c r="AC76" s="62">
        <v>0</v>
      </c>
      <c r="AD76" s="62">
        <v>0.3</v>
      </c>
      <c r="AE76" s="62">
        <v>0</v>
      </c>
      <c r="AF76" s="62">
        <v>0</v>
      </c>
    </row>
    <row r="77" spans="1:32" ht="15.75" thickBot="1" x14ac:dyDescent="0.3">
      <c r="A77" s="40">
        <v>2015</v>
      </c>
      <c r="B77" s="59">
        <v>0</v>
      </c>
      <c r="C77" s="59">
        <v>0.01</v>
      </c>
      <c r="D77" s="59">
        <v>0</v>
      </c>
      <c r="E77" s="59">
        <v>0.59</v>
      </c>
      <c r="F77" s="59">
        <v>0</v>
      </c>
      <c r="G77" s="59">
        <v>0.4</v>
      </c>
      <c r="H77" s="59">
        <v>0</v>
      </c>
      <c r="I77" s="59">
        <v>0</v>
      </c>
      <c r="J77" s="59">
        <v>0</v>
      </c>
      <c r="K77" s="3"/>
      <c r="L77" s="40">
        <v>2015</v>
      </c>
      <c r="M77" s="59">
        <v>0</v>
      </c>
      <c r="N77" s="59">
        <v>0</v>
      </c>
      <c r="O77" s="59">
        <v>0</v>
      </c>
      <c r="P77" s="59">
        <v>0.6</v>
      </c>
      <c r="Q77" s="59">
        <v>0</v>
      </c>
      <c r="R77" s="59">
        <v>0.4</v>
      </c>
      <c r="S77" s="59">
        <v>0</v>
      </c>
      <c r="T77" s="59">
        <v>0</v>
      </c>
      <c r="U77" s="59">
        <v>0</v>
      </c>
      <c r="W77" s="53">
        <v>2015</v>
      </c>
      <c r="X77" s="62">
        <v>0</v>
      </c>
      <c r="Y77" s="62">
        <v>0.4</v>
      </c>
      <c r="Z77" s="62">
        <v>0</v>
      </c>
      <c r="AA77" s="62">
        <v>0.3</v>
      </c>
      <c r="AB77" s="62">
        <v>0</v>
      </c>
      <c r="AC77" s="62">
        <v>0</v>
      </c>
      <c r="AD77" s="62">
        <v>0.3</v>
      </c>
      <c r="AE77" s="62">
        <v>0</v>
      </c>
      <c r="AF77" s="62">
        <v>0</v>
      </c>
    </row>
    <row r="78" spans="1:32" ht="15.75" thickBot="1" x14ac:dyDescent="0.3">
      <c r="A78" s="40">
        <v>2016</v>
      </c>
      <c r="B78" s="59">
        <v>0</v>
      </c>
      <c r="C78" s="59">
        <v>0.01</v>
      </c>
      <c r="D78" s="59">
        <v>0</v>
      </c>
      <c r="E78" s="59">
        <v>0.59</v>
      </c>
      <c r="F78" s="59">
        <v>0</v>
      </c>
      <c r="G78" s="59">
        <v>0.4</v>
      </c>
      <c r="H78" s="59">
        <v>0</v>
      </c>
      <c r="I78" s="59">
        <v>0</v>
      </c>
      <c r="J78" s="59">
        <v>0</v>
      </c>
      <c r="K78" s="3"/>
      <c r="L78" s="40">
        <v>2016</v>
      </c>
      <c r="M78" s="59">
        <v>0</v>
      </c>
      <c r="N78" s="59">
        <v>0</v>
      </c>
      <c r="O78" s="59">
        <v>0</v>
      </c>
      <c r="P78" s="59">
        <v>0.6</v>
      </c>
      <c r="Q78" s="59">
        <v>0</v>
      </c>
      <c r="R78" s="59">
        <v>0.4</v>
      </c>
      <c r="S78" s="59">
        <v>0</v>
      </c>
      <c r="T78" s="59">
        <v>0</v>
      </c>
      <c r="U78" s="59">
        <v>0</v>
      </c>
      <c r="W78" s="53">
        <v>2016</v>
      </c>
      <c r="X78" s="62">
        <v>0</v>
      </c>
      <c r="Y78" s="62">
        <v>0.4</v>
      </c>
      <c r="Z78" s="62">
        <v>0</v>
      </c>
      <c r="AA78" s="62">
        <v>0.3</v>
      </c>
      <c r="AB78" s="62">
        <v>0</v>
      </c>
      <c r="AC78" s="62">
        <v>0</v>
      </c>
      <c r="AD78" s="62">
        <v>0.3</v>
      </c>
      <c r="AE78" s="62">
        <v>0</v>
      </c>
      <c r="AF78" s="62">
        <v>0</v>
      </c>
    </row>
    <row r="79" spans="1:32" ht="15.75" thickBot="1" x14ac:dyDescent="0.3">
      <c r="A79" s="40">
        <v>2017</v>
      </c>
      <c r="B79" s="59">
        <v>0</v>
      </c>
      <c r="C79" s="59">
        <v>0.01</v>
      </c>
      <c r="D79" s="59">
        <v>0</v>
      </c>
      <c r="E79" s="59">
        <v>0.59</v>
      </c>
      <c r="F79" s="59">
        <v>0</v>
      </c>
      <c r="G79" s="59">
        <v>0.4</v>
      </c>
      <c r="H79" s="59">
        <v>0</v>
      </c>
      <c r="I79" s="59">
        <v>0</v>
      </c>
      <c r="J79" s="59">
        <v>0</v>
      </c>
      <c r="K79" s="3"/>
      <c r="L79" s="40">
        <v>2017</v>
      </c>
      <c r="M79" s="59">
        <v>0</v>
      </c>
      <c r="N79" s="59">
        <v>0</v>
      </c>
      <c r="O79" s="59">
        <v>0</v>
      </c>
      <c r="P79" s="59">
        <v>0.6</v>
      </c>
      <c r="Q79" s="59">
        <v>0</v>
      </c>
      <c r="R79" s="59">
        <v>0.4</v>
      </c>
      <c r="S79" s="59">
        <v>0</v>
      </c>
      <c r="T79" s="59">
        <v>0</v>
      </c>
      <c r="U79" s="59">
        <v>0</v>
      </c>
      <c r="W79" s="53">
        <v>2017</v>
      </c>
      <c r="X79" s="62">
        <v>0</v>
      </c>
      <c r="Y79" s="62">
        <v>0.4</v>
      </c>
      <c r="Z79" s="62">
        <v>0</v>
      </c>
      <c r="AA79" s="62">
        <v>0.3</v>
      </c>
      <c r="AB79" s="62">
        <v>0</v>
      </c>
      <c r="AC79" s="62">
        <v>0</v>
      </c>
      <c r="AD79" s="62">
        <v>0.3</v>
      </c>
      <c r="AE79" s="62">
        <v>0</v>
      </c>
      <c r="AF79" s="62">
        <v>0</v>
      </c>
    </row>
    <row r="80" spans="1:32" ht="15.75" thickBot="1" x14ac:dyDescent="0.3">
      <c r="A80" s="40">
        <v>2018</v>
      </c>
      <c r="B80" s="59">
        <v>0</v>
      </c>
      <c r="C80" s="59">
        <v>0.01</v>
      </c>
      <c r="D80" s="59">
        <v>0</v>
      </c>
      <c r="E80" s="59">
        <v>0.59</v>
      </c>
      <c r="F80" s="59">
        <v>0</v>
      </c>
      <c r="G80" s="59">
        <v>0.4</v>
      </c>
      <c r="H80" s="59">
        <v>0</v>
      </c>
      <c r="I80" s="59">
        <v>0</v>
      </c>
      <c r="J80" s="59">
        <v>0</v>
      </c>
      <c r="K80" s="3"/>
      <c r="L80" s="40">
        <v>2018</v>
      </c>
      <c r="M80" s="59">
        <v>0</v>
      </c>
      <c r="N80" s="59">
        <v>0</v>
      </c>
      <c r="O80" s="59">
        <v>0</v>
      </c>
      <c r="P80" s="59">
        <v>0.6</v>
      </c>
      <c r="Q80" s="59">
        <v>0</v>
      </c>
      <c r="R80" s="59">
        <v>0.4</v>
      </c>
      <c r="S80" s="59">
        <v>0</v>
      </c>
      <c r="T80" s="59">
        <v>0</v>
      </c>
      <c r="U80" s="59">
        <v>0</v>
      </c>
      <c r="W80" s="53">
        <v>2018</v>
      </c>
      <c r="X80" s="62">
        <v>0</v>
      </c>
      <c r="Y80" s="62">
        <v>0.4</v>
      </c>
      <c r="Z80" s="62">
        <v>0</v>
      </c>
      <c r="AA80" s="62">
        <v>0.3</v>
      </c>
      <c r="AB80" s="62">
        <v>0</v>
      </c>
      <c r="AC80" s="62">
        <v>0</v>
      </c>
      <c r="AD80" s="62">
        <v>0.3</v>
      </c>
      <c r="AE80" s="62">
        <v>0</v>
      </c>
      <c r="AF80" s="62">
        <v>0</v>
      </c>
    </row>
    <row r="81" spans="1:32" ht="15.75" thickBot="1" x14ac:dyDescent="0.3">
      <c r="A81" s="40">
        <v>2019</v>
      </c>
      <c r="B81" s="59">
        <v>0</v>
      </c>
      <c r="C81" s="59">
        <v>0.01</v>
      </c>
      <c r="D81" s="59">
        <v>0</v>
      </c>
      <c r="E81" s="59">
        <v>0.59</v>
      </c>
      <c r="F81" s="59">
        <v>0</v>
      </c>
      <c r="G81" s="59">
        <v>0.4</v>
      </c>
      <c r="H81" s="59">
        <v>0</v>
      </c>
      <c r="I81" s="59">
        <v>0</v>
      </c>
      <c r="J81" s="59">
        <v>0</v>
      </c>
      <c r="K81" s="3"/>
      <c r="L81" s="40">
        <v>2019</v>
      </c>
      <c r="M81" s="59">
        <v>0</v>
      </c>
      <c r="N81" s="59">
        <v>0</v>
      </c>
      <c r="O81" s="59">
        <v>0</v>
      </c>
      <c r="P81" s="59">
        <v>0.6</v>
      </c>
      <c r="Q81" s="59">
        <v>0</v>
      </c>
      <c r="R81" s="59">
        <v>0.4</v>
      </c>
      <c r="S81" s="59">
        <v>0</v>
      </c>
      <c r="T81" s="59">
        <v>0</v>
      </c>
      <c r="U81" s="59">
        <v>0</v>
      </c>
      <c r="W81" s="53">
        <v>2019</v>
      </c>
      <c r="X81" s="62">
        <v>0</v>
      </c>
      <c r="Y81" s="62">
        <v>0.4</v>
      </c>
      <c r="Z81" s="62">
        <v>0</v>
      </c>
      <c r="AA81" s="62">
        <v>0.3</v>
      </c>
      <c r="AB81" s="62">
        <v>0</v>
      </c>
      <c r="AC81" s="62">
        <v>0</v>
      </c>
      <c r="AD81" s="62">
        <v>0.3</v>
      </c>
      <c r="AE81" s="62">
        <v>0</v>
      </c>
      <c r="AF81" s="62">
        <v>0</v>
      </c>
    </row>
    <row r="82" spans="1:32" ht="15.75" thickBot="1" x14ac:dyDescent="0.3">
      <c r="A82" s="40">
        <v>2020</v>
      </c>
      <c r="B82" s="59">
        <v>0</v>
      </c>
      <c r="C82" s="59">
        <v>0.01</v>
      </c>
      <c r="D82" s="59">
        <v>0</v>
      </c>
      <c r="E82" s="59">
        <v>0.59</v>
      </c>
      <c r="F82" s="59">
        <v>0</v>
      </c>
      <c r="G82" s="59">
        <v>0.4</v>
      </c>
      <c r="H82" s="59">
        <v>0</v>
      </c>
      <c r="I82" s="59">
        <v>0</v>
      </c>
      <c r="J82" s="59">
        <v>0</v>
      </c>
      <c r="K82" s="3"/>
      <c r="L82" s="40">
        <v>2020</v>
      </c>
      <c r="M82" s="59">
        <v>0</v>
      </c>
      <c r="N82" s="59">
        <v>0</v>
      </c>
      <c r="O82" s="59">
        <v>0</v>
      </c>
      <c r="P82" s="59">
        <v>0.6</v>
      </c>
      <c r="Q82" s="59">
        <v>0</v>
      </c>
      <c r="R82" s="59">
        <v>0.4</v>
      </c>
      <c r="S82" s="59">
        <v>0</v>
      </c>
      <c r="T82" s="59">
        <v>0</v>
      </c>
      <c r="U82" s="59">
        <v>0</v>
      </c>
      <c r="W82" s="53">
        <v>2020</v>
      </c>
      <c r="X82" s="62">
        <v>0</v>
      </c>
      <c r="Y82" s="62">
        <v>0.4</v>
      </c>
      <c r="Z82" s="62">
        <v>0</v>
      </c>
      <c r="AA82" s="62">
        <v>0.3</v>
      </c>
      <c r="AB82" s="62">
        <v>0</v>
      </c>
      <c r="AC82" s="62">
        <v>0</v>
      </c>
      <c r="AD82" s="62">
        <v>0.3</v>
      </c>
      <c r="AE82" s="62">
        <v>0</v>
      </c>
      <c r="AF82" s="62">
        <v>0</v>
      </c>
    </row>
    <row r="83" spans="1:32" ht="15.75" thickBot="1" x14ac:dyDescent="0.3">
      <c r="A83" s="40">
        <v>2021</v>
      </c>
      <c r="B83" s="59">
        <v>0</v>
      </c>
      <c r="C83" s="59">
        <v>0.01</v>
      </c>
      <c r="D83" s="59">
        <v>0</v>
      </c>
      <c r="E83" s="59">
        <v>0.59</v>
      </c>
      <c r="F83" s="59">
        <v>0</v>
      </c>
      <c r="G83" s="59">
        <v>0.4</v>
      </c>
      <c r="H83" s="59">
        <v>0</v>
      </c>
      <c r="I83" s="59">
        <v>0</v>
      </c>
      <c r="J83" s="59">
        <v>0</v>
      </c>
      <c r="K83" s="3"/>
      <c r="L83" s="40">
        <v>2021</v>
      </c>
      <c r="M83" s="59">
        <v>0</v>
      </c>
      <c r="N83" s="59">
        <v>0</v>
      </c>
      <c r="O83" s="59">
        <v>0</v>
      </c>
      <c r="P83" s="59">
        <v>0.6</v>
      </c>
      <c r="Q83" s="59">
        <v>0</v>
      </c>
      <c r="R83" s="59">
        <v>0.4</v>
      </c>
      <c r="S83" s="59">
        <v>0</v>
      </c>
      <c r="T83" s="59">
        <v>0</v>
      </c>
      <c r="U83" s="59">
        <v>0</v>
      </c>
      <c r="W83" s="53">
        <v>2021</v>
      </c>
      <c r="X83" s="62">
        <v>0</v>
      </c>
      <c r="Y83" s="62">
        <v>0.4</v>
      </c>
      <c r="Z83" s="62">
        <v>0</v>
      </c>
      <c r="AA83" s="62">
        <v>0.3</v>
      </c>
      <c r="AB83" s="62">
        <v>0</v>
      </c>
      <c r="AC83" s="62">
        <v>0</v>
      </c>
      <c r="AD83" s="62">
        <v>0.3</v>
      </c>
      <c r="AE83" s="62">
        <v>0</v>
      </c>
      <c r="AF83" s="62">
        <v>0</v>
      </c>
    </row>
    <row r="84" spans="1:32" ht="15.75" thickBot="1" x14ac:dyDescent="0.3">
      <c r="A84" s="40">
        <v>2022</v>
      </c>
      <c r="B84" s="59">
        <v>0</v>
      </c>
      <c r="C84" s="59">
        <v>0.01</v>
      </c>
      <c r="D84" s="59">
        <v>0</v>
      </c>
      <c r="E84" s="59">
        <v>0.59</v>
      </c>
      <c r="F84" s="59">
        <v>0</v>
      </c>
      <c r="G84" s="59">
        <v>0.4</v>
      </c>
      <c r="H84" s="59">
        <v>0</v>
      </c>
      <c r="I84" s="59">
        <v>0</v>
      </c>
      <c r="J84" s="59">
        <v>0</v>
      </c>
      <c r="K84" s="3"/>
      <c r="L84" s="40">
        <v>2022</v>
      </c>
      <c r="M84" s="59">
        <v>0</v>
      </c>
      <c r="N84" s="59">
        <v>0</v>
      </c>
      <c r="O84" s="59">
        <v>0</v>
      </c>
      <c r="P84" s="59">
        <v>0.6</v>
      </c>
      <c r="Q84" s="59">
        <v>0</v>
      </c>
      <c r="R84" s="59">
        <v>0.4</v>
      </c>
      <c r="S84" s="59">
        <v>0</v>
      </c>
      <c r="T84" s="59">
        <v>0</v>
      </c>
      <c r="U84" s="59">
        <v>0</v>
      </c>
      <c r="W84" s="53">
        <v>2022</v>
      </c>
      <c r="X84" s="62">
        <v>0</v>
      </c>
      <c r="Y84" s="62">
        <v>0.4</v>
      </c>
      <c r="Z84" s="62">
        <v>0</v>
      </c>
      <c r="AA84" s="62">
        <v>0.3</v>
      </c>
      <c r="AB84" s="62">
        <v>0</v>
      </c>
      <c r="AC84" s="62">
        <v>0</v>
      </c>
      <c r="AD84" s="62">
        <v>0.3</v>
      </c>
      <c r="AE84" s="62">
        <v>0</v>
      </c>
      <c r="AF84" s="62">
        <v>0</v>
      </c>
    </row>
    <row r="85" spans="1:32" ht="15.75" thickBot="1" x14ac:dyDescent="0.3">
      <c r="A85" s="40">
        <v>2023</v>
      </c>
      <c r="B85" s="59">
        <v>0</v>
      </c>
      <c r="C85" s="59">
        <v>0.01</v>
      </c>
      <c r="D85" s="59">
        <v>0</v>
      </c>
      <c r="E85" s="59">
        <v>0.59</v>
      </c>
      <c r="F85" s="59">
        <v>0</v>
      </c>
      <c r="G85" s="59">
        <v>0.4</v>
      </c>
      <c r="H85" s="59">
        <v>0</v>
      </c>
      <c r="I85" s="59">
        <v>0</v>
      </c>
      <c r="J85" s="59">
        <v>0</v>
      </c>
      <c r="K85" s="3"/>
      <c r="L85" s="40">
        <v>2023</v>
      </c>
      <c r="M85" s="59">
        <v>0</v>
      </c>
      <c r="N85" s="59">
        <v>0</v>
      </c>
      <c r="O85" s="59">
        <v>0</v>
      </c>
      <c r="P85" s="59">
        <v>0.6</v>
      </c>
      <c r="Q85" s="59">
        <v>0</v>
      </c>
      <c r="R85" s="59">
        <v>0.4</v>
      </c>
      <c r="S85" s="59">
        <v>0</v>
      </c>
      <c r="T85" s="59">
        <v>0</v>
      </c>
      <c r="U85" s="59">
        <v>0</v>
      </c>
      <c r="W85" s="53">
        <v>2023</v>
      </c>
      <c r="X85" s="62">
        <v>0</v>
      </c>
      <c r="Y85" s="62">
        <v>0.4</v>
      </c>
      <c r="Z85" s="62">
        <v>0</v>
      </c>
      <c r="AA85" s="62">
        <v>0.3</v>
      </c>
      <c r="AB85" s="62">
        <v>0</v>
      </c>
      <c r="AC85" s="62">
        <v>0</v>
      </c>
      <c r="AD85" s="62">
        <v>0.3</v>
      </c>
      <c r="AE85" s="62">
        <v>0</v>
      </c>
      <c r="AF85" s="62">
        <v>0</v>
      </c>
    </row>
    <row r="86" spans="1:32" x14ac:dyDescent="0.25">
      <c r="A86" s="427"/>
      <c r="B86" s="428"/>
      <c r="C86" s="428"/>
      <c r="D86" s="428"/>
      <c r="E86" s="428"/>
      <c r="F86" s="428"/>
      <c r="G86" s="428"/>
      <c r="H86" s="428"/>
      <c r="I86" s="428"/>
      <c r="J86" s="428"/>
      <c r="K86" s="3"/>
      <c r="L86" s="429"/>
      <c r="M86" s="430"/>
      <c r="N86" s="430"/>
      <c r="O86" s="430"/>
      <c r="P86" s="430"/>
      <c r="Q86" s="430"/>
      <c r="R86" s="430"/>
      <c r="S86" s="430"/>
      <c r="T86" s="430"/>
      <c r="U86" s="430"/>
      <c r="W86" s="341"/>
      <c r="X86" s="431"/>
      <c r="Y86" s="431"/>
      <c r="Z86" s="431"/>
      <c r="AA86" s="431"/>
      <c r="AB86" s="431"/>
      <c r="AC86" s="431"/>
      <c r="AD86" s="431"/>
      <c r="AE86" s="431"/>
      <c r="AF86" s="431"/>
    </row>
    <row r="87" spans="1:32" ht="15.75" customHeight="1" thickBot="1" x14ac:dyDescent="0.3">
      <c r="L87" s="342"/>
      <c r="M87" s="342"/>
      <c r="N87" s="342"/>
      <c r="O87" s="342"/>
      <c r="P87" s="342"/>
      <c r="Q87" s="342"/>
      <c r="R87" s="342"/>
      <c r="S87" s="342"/>
      <c r="T87" s="342"/>
      <c r="U87" s="342"/>
      <c r="W87" s="148"/>
      <c r="X87" s="148"/>
      <c r="Y87" s="148"/>
      <c r="Z87" s="148"/>
      <c r="AA87" s="148"/>
      <c r="AB87" s="148"/>
      <c r="AC87" s="148"/>
      <c r="AD87" s="148"/>
      <c r="AE87" s="148"/>
      <c r="AF87" s="148"/>
    </row>
    <row r="88" spans="1:32" ht="15.75" customHeight="1" thickBot="1" x14ac:dyDescent="0.3">
      <c r="A88" s="23" t="s">
        <v>101</v>
      </c>
      <c r="B88" s="360" t="s">
        <v>103</v>
      </c>
      <c r="C88" s="361"/>
      <c r="D88" s="361"/>
      <c r="E88" s="361"/>
      <c r="F88" s="361"/>
      <c r="G88" s="361"/>
      <c r="H88" s="361"/>
      <c r="I88" s="361"/>
      <c r="J88" s="362"/>
      <c r="L88" s="147" t="s">
        <v>101</v>
      </c>
      <c r="M88" s="360" t="s">
        <v>103</v>
      </c>
      <c r="N88" s="366"/>
      <c r="O88" s="366"/>
      <c r="P88" s="366"/>
      <c r="Q88" s="366"/>
      <c r="R88" s="366"/>
      <c r="S88" s="366"/>
      <c r="T88" s="366"/>
      <c r="U88" s="367"/>
      <c r="W88" s="24" t="s">
        <v>101</v>
      </c>
      <c r="X88" s="360" t="s">
        <v>103</v>
      </c>
      <c r="Y88" s="366"/>
      <c r="Z88" s="366"/>
      <c r="AA88" s="366"/>
      <c r="AB88" s="366"/>
      <c r="AC88" s="366"/>
      <c r="AD88" s="366"/>
      <c r="AE88" s="366"/>
      <c r="AF88" s="367"/>
    </row>
    <row r="89" spans="1:32" ht="28.5" customHeight="1" x14ac:dyDescent="0.25">
      <c r="A89" s="24" t="s">
        <v>102</v>
      </c>
      <c r="B89" s="27" t="s">
        <v>104</v>
      </c>
      <c r="C89" s="363" t="s">
        <v>106</v>
      </c>
      <c r="D89" s="363" t="s">
        <v>107</v>
      </c>
      <c r="E89" s="363" t="s">
        <v>108</v>
      </c>
      <c r="F89" s="27" t="s">
        <v>109</v>
      </c>
      <c r="G89" s="27" t="s">
        <v>111</v>
      </c>
      <c r="H89" s="363" t="s">
        <v>114</v>
      </c>
      <c r="I89" s="363" t="s">
        <v>115</v>
      </c>
      <c r="J89" s="363" t="s">
        <v>116</v>
      </c>
      <c r="L89" s="24" t="s">
        <v>102</v>
      </c>
      <c r="M89" s="27" t="s">
        <v>104</v>
      </c>
      <c r="N89" s="363" t="s">
        <v>106</v>
      </c>
      <c r="O89" s="363" t="s">
        <v>107</v>
      </c>
      <c r="P89" s="363" t="s">
        <v>108</v>
      </c>
      <c r="Q89" s="27" t="s">
        <v>109</v>
      </c>
      <c r="R89" s="27" t="s">
        <v>111</v>
      </c>
      <c r="S89" s="363" t="s">
        <v>114</v>
      </c>
      <c r="T89" s="363" t="s">
        <v>115</v>
      </c>
      <c r="U89" s="363" t="s">
        <v>116</v>
      </c>
      <c r="W89" s="24" t="s">
        <v>102</v>
      </c>
      <c r="X89" s="27" t="s">
        <v>104</v>
      </c>
      <c r="Y89" s="364" t="s">
        <v>106</v>
      </c>
      <c r="Z89" s="364" t="s">
        <v>107</v>
      </c>
      <c r="AA89" s="364" t="s">
        <v>108</v>
      </c>
      <c r="AB89" s="27" t="s">
        <v>109</v>
      </c>
      <c r="AC89" s="27" t="s">
        <v>111</v>
      </c>
      <c r="AD89" s="364" t="s">
        <v>114</v>
      </c>
      <c r="AE89" s="364" t="s">
        <v>115</v>
      </c>
      <c r="AF89" s="364" t="s">
        <v>116</v>
      </c>
    </row>
    <row r="90" spans="1:32" ht="28.5" customHeight="1" x14ac:dyDescent="0.25">
      <c r="A90" s="25"/>
      <c r="B90" s="27" t="s">
        <v>105</v>
      </c>
      <c r="C90" s="364"/>
      <c r="D90" s="364"/>
      <c r="E90" s="364"/>
      <c r="F90" s="27" t="s">
        <v>110</v>
      </c>
      <c r="G90" s="27" t="s">
        <v>112</v>
      </c>
      <c r="H90" s="364"/>
      <c r="I90" s="364"/>
      <c r="J90" s="364"/>
      <c r="L90" s="31"/>
      <c r="M90" s="27" t="s">
        <v>105</v>
      </c>
      <c r="N90" s="364"/>
      <c r="O90" s="364"/>
      <c r="P90" s="364"/>
      <c r="Q90" s="27" t="s">
        <v>110</v>
      </c>
      <c r="R90" s="27" t="s">
        <v>112</v>
      </c>
      <c r="S90" s="364"/>
      <c r="T90" s="364"/>
      <c r="U90" s="364"/>
      <c r="W90" s="31"/>
      <c r="X90" s="27" t="s">
        <v>105</v>
      </c>
      <c r="Y90" s="364"/>
      <c r="Z90" s="364"/>
      <c r="AA90" s="364"/>
      <c r="AB90" s="27" t="s">
        <v>110</v>
      </c>
      <c r="AC90" s="27" t="s">
        <v>112</v>
      </c>
      <c r="AD90" s="364"/>
      <c r="AE90" s="364"/>
      <c r="AF90" s="364"/>
    </row>
    <row r="91" spans="1:32" ht="15.75" thickBot="1" x14ac:dyDescent="0.3">
      <c r="A91" s="26"/>
      <c r="B91" s="28"/>
      <c r="C91" s="365"/>
      <c r="D91" s="365"/>
      <c r="E91" s="365"/>
      <c r="F91" s="28"/>
      <c r="G91" s="29" t="s">
        <v>113</v>
      </c>
      <c r="H91" s="365"/>
      <c r="I91" s="365"/>
      <c r="J91" s="365"/>
      <c r="L91" s="32"/>
      <c r="M91" s="28"/>
      <c r="N91" s="365"/>
      <c r="O91" s="365"/>
      <c r="P91" s="365"/>
      <c r="Q91" s="28"/>
      <c r="R91" s="29" t="s">
        <v>113</v>
      </c>
      <c r="S91" s="365"/>
      <c r="T91" s="365"/>
      <c r="U91" s="365"/>
      <c r="W91" s="32"/>
      <c r="X91" s="28"/>
      <c r="Y91" s="365"/>
      <c r="Z91" s="365"/>
      <c r="AA91" s="365"/>
      <c r="AB91" s="28"/>
      <c r="AC91" s="29" t="s">
        <v>113</v>
      </c>
      <c r="AD91" s="365"/>
      <c r="AE91" s="365"/>
      <c r="AF91" s="365"/>
    </row>
    <row r="92" spans="1:32" ht="15.75" customHeight="1" thickBot="1" x14ac:dyDescent="0.3">
      <c r="A92" s="368" t="s">
        <v>119</v>
      </c>
      <c r="B92" s="369"/>
      <c r="C92" s="369"/>
      <c r="D92" s="369"/>
      <c r="E92" s="369"/>
      <c r="F92" s="369"/>
      <c r="G92" s="369"/>
      <c r="H92" s="369"/>
      <c r="I92" s="369"/>
      <c r="J92" s="370"/>
      <c r="L92" s="368" t="s">
        <v>128</v>
      </c>
      <c r="M92" s="369"/>
      <c r="N92" s="369"/>
      <c r="O92" s="369"/>
      <c r="P92" s="369"/>
      <c r="Q92" s="369"/>
      <c r="R92" s="369"/>
      <c r="S92" s="369"/>
      <c r="T92" s="369"/>
      <c r="U92" s="370"/>
      <c r="W92" s="368" t="s">
        <v>136</v>
      </c>
      <c r="X92" s="369"/>
      <c r="Y92" s="369"/>
      <c r="Z92" s="369"/>
      <c r="AA92" s="369"/>
      <c r="AB92" s="369"/>
      <c r="AC92" s="369"/>
      <c r="AD92" s="369"/>
      <c r="AE92" s="369"/>
      <c r="AF92" s="370"/>
    </row>
    <row r="93" spans="1:32" ht="15.75" customHeight="1" thickBot="1" x14ac:dyDescent="0.3">
      <c r="A93" s="18">
        <v>1989</v>
      </c>
      <c r="B93" s="20">
        <v>0</v>
      </c>
      <c r="C93" s="20">
        <v>0.05</v>
      </c>
      <c r="D93" s="20">
        <v>0</v>
      </c>
      <c r="E93" s="20">
        <v>0.35</v>
      </c>
      <c r="F93" s="20">
        <v>0</v>
      </c>
      <c r="G93" s="20">
        <v>0.6</v>
      </c>
      <c r="H93" s="20">
        <v>0</v>
      </c>
      <c r="I93" s="20">
        <v>0</v>
      </c>
      <c r="J93" s="20">
        <v>0</v>
      </c>
      <c r="L93" s="18">
        <v>1989</v>
      </c>
      <c r="M93" s="20">
        <v>0</v>
      </c>
      <c r="N93" s="20">
        <v>0</v>
      </c>
      <c r="O93" s="20">
        <v>0.15</v>
      </c>
      <c r="P93" s="20">
        <v>0.25</v>
      </c>
      <c r="Q93" s="20">
        <v>0</v>
      </c>
      <c r="R93" s="20">
        <v>0.6</v>
      </c>
      <c r="S93" s="20">
        <v>0</v>
      </c>
      <c r="T93" s="20">
        <v>0</v>
      </c>
      <c r="U93" s="20">
        <v>0</v>
      </c>
      <c r="W93" s="18">
        <v>1989</v>
      </c>
      <c r="X93" s="20">
        <v>0</v>
      </c>
      <c r="Y93" s="20">
        <v>0.6</v>
      </c>
      <c r="Z93" s="20">
        <v>0</v>
      </c>
      <c r="AA93" s="20">
        <v>0.3</v>
      </c>
      <c r="AB93" s="20">
        <v>0</v>
      </c>
      <c r="AC93" s="20">
        <v>0</v>
      </c>
      <c r="AD93" s="20">
        <v>0.1</v>
      </c>
      <c r="AE93" s="20">
        <v>0</v>
      </c>
      <c r="AF93" s="20">
        <v>0</v>
      </c>
    </row>
    <row r="94" spans="1:32" ht="15.75" thickBot="1" x14ac:dyDescent="0.3">
      <c r="A94" s="18">
        <v>1990</v>
      </c>
      <c r="B94" s="20">
        <v>0</v>
      </c>
      <c r="C94" s="20">
        <v>0.05</v>
      </c>
      <c r="D94" s="20">
        <v>0</v>
      </c>
      <c r="E94" s="20">
        <v>0.35</v>
      </c>
      <c r="F94" s="20">
        <v>0</v>
      </c>
      <c r="G94" s="20">
        <v>0.6</v>
      </c>
      <c r="H94" s="20">
        <v>0</v>
      </c>
      <c r="I94" s="20">
        <v>0</v>
      </c>
      <c r="J94" s="20">
        <v>0</v>
      </c>
      <c r="L94" s="18">
        <v>1990</v>
      </c>
      <c r="M94" s="20">
        <v>0</v>
      </c>
      <c r="N94" s="20">
        <v>0</v>
      </c>
      <c r="O94" s="20">
        <v>0.15</v>
      </c>
      <c r="P94" s="20">
        <v>0.25</v>
      </c>
      <c r="Q94" s="20">
        <v>0</v>
      </c>
      <c r="R94" s="20">
        <v>0.6</v>
      </c>
      <c r="S94" s="20">
        <v>0</v>
      </c>
      <c r="T94" s="20">
        <v>0</v>
      </c>
      <c r="U94" s="20">
        <v>0</v>
      </c>
      <c r="W94" s="18">
        <v>1990</v>
      </c>
      <c r="X94" s="20">
        <v>0</v>
      </c>
      <c r="Y94" s="20">
        <v>0.6</v>
      </c>
      <c r="Z94" s="20">
        <v>0</v>
      </c>
      <c r="AA94" s="20">
        <v>0.2</v>
      </c>
      <c r="AB94" s="20">
        <v>0</v>
      </c>
      <c r="AC94" s="20">
        <v>0</v>
      </c>
      <c r="AD94" s="20">
        <v>0.2</v>
      </c>
      <c r="AE94" s="20">
        <v>0</v>
      </c>
      <c r="AF94" s="20">
        <v>0</v>
      </c>
    </row>
    <row r="95" spans="1:32" ht="15.75" thickBot="1" x14ac:dyDescent="0.3">
      <c r="A95" s="18">
        <v>1991</v>
      </c>
      <c r="B95" s="20">
        <v>0</v>
      </c>
      <c r="C95" s="20">
        <v>2.5000000000000001E-2</v>
      </c>
      <c r="D95" s="20">
        <v>0</v>
      </c>
      <c r="E95" s="20">
        <v>0.375</v>
      </c>
      <c r="F95" s="20">
        <v>0</v>
      </c>
      <c r="G95" s="20">
        <v>0.6</v>
      </c>
      <c r="H95" s="20">
        <v>0</v>
      </c>
      <c r="I95" s="20">
        <v>0</v>
      </c>
      <c r="J95" s="20">
        <v>0</v>
      </c>
      <c r="L95" s="18">
        <v>1991</v>
      </c>
      <c r="M95" s="20">
        <v>0</v>
      </c>
      <c r="N95" s="20">
        <v>0</v>
      </c>
      <c r="O95" s="20">
        <v>0.15</v>
      </c>
      <c r="P95" s="20">
        <v>0.25</v>
      </c>
      <c r="Q95" s="20">
        <v>0</v>
      </c>
      <c r="R95" s="20">
        <v>0.6</v>
      </c>
      <c r="S95" s="20">
        <v>0</v>
      </c>
      <c r="T95" s="20">
        <v>0</v>
      </c>
      <c r="U95" s="20">
        <v>0</v>
      </c>
      <c r="W95" s="18">
        <v>1991</v>
      </c>
      <c r="X95" s="20">
        <v>0</v>
      </c>
      <c r="Y95" s="20">
        <v>0.3</v>
      </c>
      <c r="Z95" s="20">
        <v>0</v>
      </c>
      <c r="AA95" s="20">
        <v>0.2</v>
      </c>
      <c r="AB95" s="20">
        <v>0</v>
      </c>
      <c r="AC95" s="20">
        <v>0</v>
      </c>
      <c r="AD95" s="20">
        <v>0.5</v>
      </c>
      <c r="AE95" s="20">
        <v>0</v>
      </c>
      <c r="AF95" s="20">
        <v>0</v>
      </c>
    </row>
    <row r="96" spans="1:32" ht="15.75" thickBot="1" x14ac:dyDescent="0.3">
      <c r="A96" s="18">
        <v>1992</v>
      </c>
      <c r="B96" s="20">
        <v>0</v>
      </c>
      <c r="C96" s="20">
        <v>0.01</v>
      </c>
      <c r="D96" s="20">
        <v>0</v>
      </c>
      <c r="E96" s="20">
        <v>0.39</v>
      </c>
      <c r="F96" s="20">
        <v>0</v>
      </c>
      <c r="G96" s="20">
        <v>0.6</v>
      </c>
      <c r="H96" s="20">
        <v>0</v>
      </c>
      <c r="I96" s="20">
        <v>0</v>
      </c>
      <c r="J96" s="20">
        <v>0</v>
      </c>
      <c r="L96" s="18">
        <v>1992</v>
      </c>
      <c r="M96" s="20">
        <v>0</v>
      </c>
      <c r="N96" s="20">
        <v>0</v>
      </c>
      <c r="O96" s="20">
        <v>0.1</v>
      </c>
      <c r="P96" s="20">
        <v>0.3</v>
      </c>
      <c r="Q96" s="20">
        <v>0</v>
      </c>
      <c r="R96" s="20">
        <v>0.6</v>
      </c>
      <c r="S96" s="20">
        <v>0</v>
      </c>
      <c r="T96" s="20">
        <v>0</v>
      </c>
      <c r="U96" s="20">
        <v>0</v>
      </c>
      <c r="W96" s="18">
        <v>1992</v>
      </c>
      <c r="X96" s="20">
        <v>0</v>
      </c>
      <c r="Y96" s="20">
        <v>0.32</v>
      </c>
      <c r="Z96" s="20">
        <v>0</v>
      </c>
      <c r="AA96" s="20">
        <v>0.2</v>
      </c>
      <c r="AB96" s="20">
        <v>0</v>
      </c>
      <c r="AC96" s="20">
        <v>0</v>
      </c>
      <c r="AD96" s="20">
        <v>0.48</v>
      </c>
      <c r="AE96" s="20">
        <v>0</v>
      </c>
      <c r="AF96" s="20">
        <v>0</v>
      </c>
    </row>
    <row r="97" spans="1:32" ht="15.75" thickBot="1" x14ac:dyDescent="0.3">
      <c r="A97" s="18">
        <v>1993</v>
      </c>
      <c r="B97" s="20">
        <v>0</v>
      </c>
      <c r="C97" s="20">
        <v>0.01</v>
      </c>
      <c r="D97" s="20">
        <v>0</v>
      </c>
      <c r="E97" s="20">
        <v>0.39</v>
      </c>
      <c r="F97" s="20">
        <v>0</v>
      </c>
      <c r="G97" s="20">
        <v>0.6</v>
      </c>
      <c r="H97" s="20">
        <v>0</v>
      </c>
      <c r="I97" s="20">
        <v>0</v>
      </c>
      <c r="J97" s="20">
        <v>0</v>
      </c>
      <c r="L97" s="18">
        <v>1993</v>
      </c>
      <c r="M97" s="20">
        <v>0</v>
      </c>
      <c r="N97" s="20">
        <v>0</v>
      </c>
      <c r="O97" s="20">
        <v>0</v>
      </c>
      <c r="P97" s="20">
        <v>0.4</v>
      </c>
      <c r="Q97" s="20">
        <v>0</v>
      </c>
      <c r="R97" s="20">
        <v>0.6</v>
      </c>
      <c r="S97" s="20">
        <v>0</v>
      </c>
      <c r="T97" s="20">
        <v>0</v>
      </c>
      <c r="U97" s="20">
        <v>0</v>
      </c>
      <c r="W97" s="18">
        <v>1993</v>
      </c>
      <c r="X97" s="20">
        <v>0</v>
      </c>
      <c r="Y97" s="20">
        <v>0.35</v>
      </c>
      <c r="Z97" s="20">
        <v>0</v>
      </c>
      <c r="AA97" s="20">
        <v>0.2</v>
      </c>
      <c r="AB97" s="20">
        <v>0</v>
      </c>
      <c r="AC97" s="20">
        <v>0</v>
      </c>
      <c r="AD97" s="20">
        <v>0.45</v>
      </c>
      <c r="AE97" s="20">
        <v>0</v>
      </c>
      <c r="AF97" s="20">
        <v>0</v>
      </c>
    </row>
    <row r="98" spans="1:32" ht="15.75" thickBot="1" x14ac:dyDescent="0.3">
      <c r="A98" s="18">
        <v>1994</v>
      </c>
      <c r="B98" s="20">
        <v>0</v>
      </c>
      <c r="C98" s="20">
        <v>8.9999999999999993E-3</v>
      </c>
      <c r="D98" s="20">
        <v>0</v>
      </c>
      <c r="E98" s="20">
        <v>0.39100000000000001</v>
      </c>
      <c r="F98" s="20">
        <v>0</v>
      </c>
      <c r="G98" s="20">
        <v>0.6</v>
      </c>
      <c r="H98" s="20">
        <v>0</v>
      </c>
      <c r="I98" s="20">
        <v>0</v>
      </c>
      <c r="J98" s="20">
        <v>0</v>
      </c>
      <c r="L98" s="18">
        <v>1994</v>
      </c>
      <c r="M98" s="20">
        <v>0</v>
      </c>
      <c r="N98" s="20">
        <v>0</v>
      </c>
      <c r="O98" s="20">
        <v>0</v>
      </c>
      <c r="P98" s="20">
        <v>0.4</v>
      </c>
      <c r="Q98" s="20">
        <v>0</v>
      </c>
      <c r="R98" s="20">
        <v>0.6</v>
      </c>
      <c r="S98" s="20">
        <v>0</v>
      </c>
      <c r="T98" s="20">
        <v>0</v>
      </c>
      <c r="U98" s="20">
        <v>0</v>
      </c>
      <c r="W98" s="18">
        <v>1994</v>
      </c>
      <c r="X98" s="20">
        <v>0</v>
      </c>
      <c r="Y98" s="20">
        <v>0.32</v>
      </c>
      <c r="Z98" s="20">
        <v>0</v>
      </c>
      <c r="AA98" s="20">
        <v>0.2</v>
      </c>
      <c r="AB98" s="20">
        <v>0</v>
      </c>
      <c r="AC98" s="20">
        <v>0</v>
      </c>
      <c r="AD98" s="20">
        <v>0.48</v>
      </c>
      <c r="AE98" s="20">
        <v>0</v>
      </c>
      <c r="AF98" s="20">
        <v>0</v>
      </c>
    </row>
    <row r="99" spans="1:32" ht="15.75" thickBot="1" x14ac:dyDescent="0.3">
      <c r="A99" s="18">
        <v>1995</v>
      </c>
      <c r="B99" s="20">
        <v>0</v>
      </c>
      <c r="C99" s="20">
        <v>8.9999999999999993E-3</v>
      </c>
      <c r="D99" s="20">
        <v>0</v>
      </c>
      <c r="E99" s="20">
        <v>0.34100000000000003</v>
      </c>
      <c r="F99" s="20">
        <v>0</v>
      </c>
      <c r="G99" s="20">
        <v>0.65</v>
      </c>
      <c r="H99" s="20">
        <v>0</v>
      </c>
      <c r="I99" s="20">
        <v>0</v>
      </c>
      <c r="J99" s="20">
        <v>0</v>
      </c>
      <c r="L99" s="18">
        <v>1995</v>
      </c>
      <c r="M99" s="20">
        <v>0</v>
      </c>
      <c r="N99" s="20">
        <v>0</v>
      </c>
      <c r="O99" s="20">
        <v>0</v>
      </c>
      <c r="P99" s="20">
        <v>0.4</v>
      </c>
      <c r="Q99" s="20">
        <v>0</v>
      </c>
      <c r="R99" s="20">
        <v>0.6</v>
      </c>
      <c r="S99" s="20">
        <v>0</v>
      </c>
      <c r="T99" s="20">
        <v>0</v>
      </c>
      <c r="U99" s="20">
        <v>0</v>
      </c>
      <c r="W99" s="18">
        <v>1995</v>
      </c>
      <c r="X99" s="20">
        <v>0</v>
      </c>
      <c r="Y99" s="20">
        <v>0.31</v>
      </c>
      <c r="Z99" s="20">
        <v>0</v>
      </c>
      <c r="AA99" s="20">
        <v>0.2</v>
      </c>
      <c r="AB99" s="20">
        <v>0</v>
      </c>
      <c r="AC99" s="20">
        <v>0</v>
      </c>
      <c r="AD99" s="20">
        <v>0.49</v>
      </c>
      <c r="AE99" s="20">
        <v>0</v>
      </c>
      <c r="AF99" s="20">
        <v>0</v>
      </c>
    </row>
    <row r="100" spans="1:32" ht="15.75" thickBot="1" x14ac:dyDescent="0.3">
      <c r="A100" s="18">
        <v>1996</v>
      </c>
      <c r="B100" s="20">
        <v>0</v>
      </c>
      <c r="C100" s="20">
        <v>8.9999999999999993E-3</v>
      </c>
      <c r="D100" s="20">
        <v>0</v>
      </c>
      <c r="E100" s="20">
        <v>0.34100000000000003</v>
      </c>
      <c r="F100" s="20">
        <v>0</v>
      </c>
      <c r="G100" s="20">
        <v>0.65</v>
      </c>
      <c r="H100" s="20">
        <v>0</v>
      </c>
      <c r="I100" s="20">
        <v>0</v>
      </c>
      <c r="J100" s="20">
        <v>0</v>
      </c>
      <c r="L100" s="18">
        <v>1996</v>
      </c>
      <c r="M100" s="20">
        <v>0</v>
      </c>
      <c r="N100" s="20">
        <v>0</v>
      </c>
      <c r="O100" s="20">
        <v>0</v>
      </c>
      <c r="P100" s="20">
        <v>0.4</v>
      </c>
      <c r="Q100" s="20">
        <v>0</v>
      </c>
      <c r="R100" s="20">
        <v>0.6</v>
      </c>
      <c r="S100" s="20">
        <v>0</v>
      </c>
      <c r="T100" s="20">
        <v>0</v>
      </c>
      <c r="U100" s="20">
        <v>0</v>
      </c>
      <c r="W100" s="18">
        <v>1996</v>
      </c>
      <c r="X100" s="20">
        <v>0</v>
      </c>
      <c r="Y100" s="20">
        <v>0.31</v>
      </c>
      <c r="Z100" s="20">
        <v>0</v>
      </c>
      <c r="AA100" s="20">
        <v>0.2</v>
      </c>
      <c r="AB100" s="20">
        <v>0</v>
      </c>
      <c r="AC100" s="20">
        <v>0</v>
      </c>
      <c r="AD100" s="20">
        <v>0.49</v>
      </c>
      <c r="AE100" s="20">
        <v>0</v>
      </c>
      <c r="AF100" s="20">
        <v>0</v>
      </c>
    </row>
    <row r="101" spans="1:32" ht="15.75" thickBot="1" x14ac:dyDescent="0.3">
      <c r="A101" s="18">
        <v>1997</v>
      </c>
      <c r="B101" s="20">
        <v>0</v>
      </c>
      <c r="C101" s="20">
        <v>8.0000000000000002E-3</v>
      </c>
      <c r="D101" s="20">
        <v>0</v>
      </c>
      <c r="E101" s="20">
        <v>0.34200000000000003</v>
      </c>
      <c r="F101" s="20">
        <v>0</v>
      </c>
      <c r="G101" s="20">
        <v>0.65</v>
      </c>
      <c r="H101" s="20">
        <v>0</v>
      </c>
      <c r="I101" s="20">
        <v>0</v>
      </c>
      <c r="J101" s="20">
        <v>0</v>
      </c>
      <c r="L101" s="18">
        <v>1997</v>
      </c>
      <c r="M101" s="20">
        <v>0</v>
      </c>
      <c r="N101" s="20">
        <v>0</v>
      </c>
      <c r="O101" s="20">
        <v>0</v>
      </c>
      <c r="P101" s="20">
        <v>0.4</v>
      </c>
      <c r="Q101" s="20">
        <v>0</v>
      </c>
      <c r="R101" s="20">
        <v>0.6</v>
      </c>
      <c r="S101" s="20">
        <v>0</v>
      </c>
      <c r="T101" s="20">
        <v>0</v>
      </c>
      <c r="U101" s="20">
        <v>0</v>
      </c>
      <c r="W101" s="18">
        <v>1997</v>
      </c>
      <c r="X101" s="20">
        <v>0</v>
      </c>
      <c r="Y101" s="20">
        <v>0.23</v>
      </c>
      <c r="Z101" s="20">
        <v>0</v>
      </c>
      <c r="AA101" s="20">
        <v>0.28000000000000003</v>
      </c>
      <c r="AB101" s="20">
        <v>0</v>
      </c>
      <c r="AC101" s="20">
        <v>0</v>
      </c>
      <c r="AD101" s="20">
        <v>0.49</v>
      </c>
      <c r="AE101" s="20">
        <v>0</v>
      </c>
      <c r="AF101" s="20">
        <v>0</v>
      </c>
    </row>
    <row r="102" spans="1:32" ht="15.75" thickBot="1" x14ac:dyDescent="0.3">
      <c r="A102" s="18">
        <v>1998</v>
      </c>
      <c r="B102" s="20">
        <v>0</v>
      </c>
      <c r="C102" s="20">
        <v>8.0000000000000002E-3</v>
      </c>
      <c r="D102" s="20">
        <v>0</v>
      </c>
      <c r="E102" s="20">
        <v>0.34200000000000003</v>
      </c>
      <c r="F102" s="20">
        <v>0</v>
      </c>
      <c r="G102" s="20">
        <v>0.65</v>
      </c>
      <c r="H102" s="20">
        <v>0</v>
      </c>
      <c r="I102" s="20">
        <v>0</v>
      </c>
      <c r="J102" s="20">
        <v>0</v>
      </c>
      <c r="L102" s="18">
        <v>1998</v>
      </c>
      <c r="M102" s="20">
        <v>0</v>
      </c>
      <c r="N102" s="20">
        <v>0</v>
      </c>
      <c r="O102" s="20">
        <v>0</v>
      </c>
      <c r="P102" s="20">
        <v>0.4</v>
      </c>
      <c r="Q102" s="20">
        <v>0</v>
      </c>
      <c r="R102" s="20">
        <v>0.6</v>
      </c>
      <c r="S102" s="20">
        <v>0</v>
      </c>
      <c r="T102" s="20">
        <v>0</v>
      </c>
      <c r="U102" s="20">
        <v>0</v>
      </c>
      <c r="W102" s="18">
        <v>1998</v>
      </c>
      <c r="X102" s="20">
        <v>0</v>
      </c>
      <c r="Y102" s="20">
        <v>0.22</v>
      </c>
      <c r="Z102" s="20">
        <v>0</v>
      </c>
      <c r="AA102" s="20">
        <v>0.28000000000000003</v>
      </c>
      <c r="AB102" s="20">
        <v>0</v>
      </c>
      <c r="AC102" s="20">
        <v>0</v>
      </c>
      <c r="AD102" s="20">
        <v>0.5</v>
      </c>
      <c r="AE102" s="20">
        <v>0</v>
      </c>
      <c r="AF102" s="20">
        <v>0</v>
      </c>
    </row>
    <row r="103" spans="1:32" ht="15.75" thickBot="1" x14ac:dyDescent="0.3">
      <c r="A103" s="18">
        <v>1999</v>
      </c>
      <c r="B103" s="20">
        <v>0</v>
      </c>
      <c r="C103" s="20">
        <v>7.0000000000000001E-3</v>
      </c>
      <c r="D103" s="20">
        <v>0</v>
      </c>
      <c r="E103" s="20">
        <v>0.34300000000000003</v>
      </c>
      <c r="F103" s="20">
        <v>0</v>
      </c>
      <c r="G103" s="20">
        <v>0.65</v>
      </c>
      <c r="H103" s="20">
        <v>0</v>
      </c>
      <c r="I103" s="20">
        <v>0</v>
      </c>
      <c r="J103" s="20">
        <v>0</v>
      </c>
      <c r="L103" s="18">
        <v>1999</v>
      </c>
      <c r="M103" s="20">
        <v>0</v>
      </c>
      <c r="N103" s="20">
        <v>0</v>
      </c>
      <c r="O103" s="20">
        <v>0</v>
      </c>
      <c r="P103" s="20">
        <v>0.4</v>
      </c>
      <c r="Q103" s="20">
        <v>0</v>
      </c>
      <c r="R103" s="20">
        <v>0.6</v>
      </c>
      <c r="S103" s="20">
        <v>0</v>
      </c>
      <c r="T103" s="20">
        <v>0</v>
      </c>
      <c r="U103" s="20">
        <v>0</v>
      </c>
      <c r="W103" s="18">
        <v>1999</v>
      </c>
      <c r="X103" s="20">
        <v>0</v>
      </c>
      <c r="Y103" s="20">
        <v>0.19</v>
      </c>
      <c r="Z103" s="20">
        <v>0</v>
      </c>
      <c r="AA103" s="20">
        <v>0.28000000000000003</v>
      </c>
      <c r="AB103" s="20">
        <v>0</v>
      </c>
      <c r="AC103" s="20">
        <v>0</v>
      </c>
      <c r="AD103" s="20">
        <v>0.53</v>
      </c>
      <c r="AE103" s="20">
        <v>0</v>
      </c>
      <c r="AF103" s="20">
        <v>0</v>
      </c>
    </row>
    <row r="104" spans="1:32" ht="15.75" thickBot="1" x14ac:dyDescent="0.3">
      <c r="A104" s="18">
        <v>2000</v>
      </c>
      <c r="B104" s="20">
        <v>0</v>
      </c>
      <c r="C104" s="20">
        <v>0.01</v>
      </c>
      <c r="D104" s="20">
        <v>0</v>
      </c>
      <c r="E104" s="20">
        <v>0.34</v>
      </c>
      <c r="F104" s="20">
        <v>0</v>
      </c>
      <c r="G104" s="20">
        <v>0.65</v>
      </c>
      <c r="H104" s="20">
        <v>0</v>
      </c>
      <c r="I104" s="20">
        <v>0</v>
      </c>
      <c r="J104" s="20">
        <v>0</v>
      </c>
      <c r="L104" s="18">
        <v>2000</v>
      </c>
      <c r="M104" s="20">
        <v>0</v>
      </c>
      <c r="N104" s="20">
        <v>0</v>
      </c>
      <c r="O104" s="20">
        <v>0</v>
      </c>
      <c r="P104" s="20">
        <v>0.4</v>
      </c>
      <c r="Q104" s="20">
        <v>0</v>
      </c>
      <c r="R104" s="20">
        <v>0.6</v>
      </c>
      <c r="S104" s="20">
        <v>0</v>
      </c>
      <c r="T104" s="20">
        <v>0</v>
      </c>
      <c r="U104" s="20">
        <v>0</v>
      </c>
      <c r="W104" s="18">
        <v>2000</v>
      </c>
      <c r="X104" s="20">
        <v>0</v>
      </c>
      <c r="Y104" s="20">
        <v>0.2</v>
      </c>
      <c r="Z104" s="20">
        <v>0</v>
      </c>
      <c r="AA104" s="20">
        <v>0.3</v>
      </c>
      <c r="AB104" s="20">
        <v>0</v>
      </c>
      <c r="AC104" s="20">
        <v>0</v>
      </c>
      <c r="AD104" s="20">
        <v>0.5</v>
      </c>
      <c r="AE104" s="20">
        <v>0</v>
      </c>
      <c r="AF104" s="20">
        <v>0</v>
      </c>
    </row>
    <row r="105" spans="1:32" ht="15.75" thickBot="1" x14ac:dyDescent="0.3">
      <c r="A105" s="18">
        <v>2001</v>
      </c>
      <c r="B105" s="20">
        <v>0</v>
      </c>
      <c r="C105" s="20">
        <v>0.03</v>
      </c>
      <c r="D105" s="20">
        <v>0</v>
      </c>
      <c r="E105" s="20">
        <v>0.37</v>
      </c>
      <c r="F105" s="20">
        <v>0</v>
      </c>
      <c r="G105" s="20">
        <v>0.6</v>
      </c>
      <c r="H105" s="20">
        <v>0</v>
      </c>
      <c r="I105" s="20">
        <v>0</v>
      </c>
      <c r="J105" s="20">
        <v>0</v>
      </c>
      <c r="L105" s="18">
        <v>2001</v>
      </c>
      <c r="M105" s="20">
        <v>0</v>
      </c>
      <c r="N105" s="20">
        <v>0</v>
      </c>
      <c r="O105" s="20">
        <v>0</v>
      </c>
      <c r="P105" s="20">
        <v>0.4</v>
      </c>
      <c r="Q105" s="20">
        <v>0</v>
      </c>
      <c r="R105" s="20">
        <v>0.6</v>
      </c>
      <c r="S105" s="20">
        <v>0</v>
      </c>
      <c r="T105" s="20">
        <v>0</v>
      </c>
      <c r="U105" s="20">
        <v>0</v>
      </c>
      <c r="W105" s="18">
        <v>2001</v>
      </c>
      <c r="X105" s="20">
        <v>0</v>
      </c>
      <c r="Y105" s="20">
        <v>0.3</v>
      </c>
      <c r="Z105" s="20">
        <v>0</v>
      </c>
      <c r="AA105" s="20">
        <v>0.3</v>
      </c>
      <c r="AB105" s="20">
        <v>0</v>
      </c>
      <c r="AC105" s="20">
        <v>0</v>
      </c>
      <c r="AD105" s="20">
        <v>0.4</v>
      </c>
      <c r="AE105" s="20">
        <v>0</v>
      </c>
      <c r="AF105" s="20">
        <v>0</v>
      </c>
    </row>
    <row r="106" spans="1:32" ht="15.75" thickBot="1" x14ac:dyDescent="0.3">
      <c r="A106" s="18">
        <v>2002</v>
      </c>
      <c r="B106" s="20">
        <v>0</v>
      </c>
      <c r="C106" s="20">
        <v>0.05</v>
      </c>
      <c r="D106" s="20">
        <v>0</v>
      </c>
      <c r="E106" s="20">
        <v>0.35</v>
      </c>
      <c r="F106" s="20">
        <v>0</v>
      </c>
      <c r="G106" s="20">
        <v>0.6</v>
      </c>
      <c r="H106" s="20">
        <v>0</v>
      </c>
      <c r="I106" s="20">
        <v>0</v>
      </c>
      <c r="J106" s="20">
        <v>0</v>
      </c>
      <c r="L106" s="18">
        <v>2002</v>
      </c>
      <c r="M106" s="20">
        <v>0</v>
      </c>
      <c r="N106" s="20">
        <v>0</v>
      </c>
      <c r="O106" s="20">
        <v>0</v>
      </c>
      <c r="P106" s="20">
        <v>0.4</v>
      </c>
      <c r="Q106" s="20">
        <v>0</v>
      </c>
      <c r="R106" s="20">
        <v>0.6</v>
      </c>
      <c r="S106" s="20">
        <v>0</v>
      </c>
      <c r="T106" s="20">
        <v>0</v>
      </c>
      <c r="U106" s="20">
        <v>0</v>
      </c>
      <c r="W106" s="18">
        <v>2002</v>
      </c>
      <c r="X106" s="20">
        <v>0</v>
      </c>
      <c r="Y106" s="20">
        <v>0.35</v>
      </c>
      <c r="Z106" s="20">
        <v>0</v>
      </c>
      <c r="AA106" s="20">
        <v>0.3</v>
      </c>
      <c r="AB106" s="20">
        <v>0</v>
      </c>
      <c r="AC106" s="20">
        <v>0</v>
      </c>
      <c r="AD106" s="20">
        <v>0.35</v>
      </c>
      <c r="AE106" s="20">
        <v>0</v>
      </c>
      <c r="AF106" s="20">
        <v>0</v>
      </c>
    </row>
    <row r="107" spans="1:32" ht="15.75" thickBot="1" x14ac:dyDescent="0.3">
      <c r="A107" s="18">
        <v>2003</v>
      </c>
      <c r="B107" s="20">
        <v>0</v>
      </c>
      <c r="C107" s="20">
        <v>0.06</v>
      </c>
      <c r="D107" s="20">
        <v>0</v>
      </c>
      <c r="E107" s="20">
        <v>0.39</v>
      </c>
      <c r="F107" s="20">
        <v>0</v>
      </c>
      <c r="G107" s="20">
        <v>0.55000000000000004</v>
      </c>
      <c r="H107" s="20">
        <v>0</v>
      </c>
      <c r="I107" s="20">
        <v>0</v>
      </c>
      <c r="J107" s="20">
        <v>0</v>
      </c>
      <c r="L107" s="18">
        <v>2003</v>
      </c>
      <c r="M107" s="20">
        <v>0</v>
      </c>
      <c r="N107" s="20">
        <v>0</v>
      </c>
      <c r="O107" s="20">
        <v>0</v>
      </c>
      <c r="P107" s="20">
        <v>0.4</v>
      </c>
      <c r="Q107" s="20">
        <v>0</v>
      </c>
      <c r="R107" s="20">
        <v>0.6</v>
      </c>
      <c r="S107" s="20">
        <v>0</v>
      </c>
      <c r="T107" s="20">
        <v>0</v>
      </c>
      <c r="U107" s="20">
        <v>0</v>
      </c>
      <c r="W107" s="18">
        <v>2003</v>
      </c>
      <c r="X107" s="20">
        <v>0</v>
      </c>
      <c r="Y107" s="20">
        <v>0.38</v>
      </c>
      <c r="Z107" s="20">
        <v>0</v>
      </c>
      <c r="AA107" s="20">
        <v>0.25</v>
      </c>
      <c r="AB107" s="20">
        <v>0</v>
      </c>
      <c r="AC107" s="20">
        <v>0</v>
      </c>
      <c r="AD107" s="20">
        <v>0.37</v>
      </c>
      <c r="AE107" s="20">
        <v>0</v>
      </c>
      <c r="AF107" s="20">
        <v>0</v>
      </c>
    </row>
    <row r="108" spans="1:32" ht="15.75" thickBot="1" x14ac:dyDescent="0.3">
      <c r="A108" s="18">
        <v>2004</v>
      </c>
      <c r="B108" s="20">
        <v>0</v>
      </c>
      <c r="C108" s="20">
        <v>0.06</v>
      </c>
      <c r="D108" s="20">
        <v>0</v>
      </c>
      <c r="E108" s="20">
        <v>0.43</v>
      </c>
      <c r="F108" s="20">
        <v>0</v>
      </c>
      <c r="G108" s="20">
        <v>0.51</v>
      </c>
      <c r="H108" s="20">
        <v>0</v>
      </c>
      <c r="I108" s="20">
        <v>0</v>
      </c>
      <c r="J108" s="20">
        <v>0</v>
      </c>
      <c r="L108" s="18">
        <v>2004</v>
      </c>
      <c r="M108" s="20">
        <v>0</v>
      </c>
      <c r="N108" s="20">
        <v>0</v>
      </c>
      <c r="O108" s="20">
        <v>0</v>
      </c>
      <c r="P108" s="20">
        <v>0.4</v>
      </c>
      <c r="Q108" s="20">
        <v>0</v>
      </c>
      <c r="R108" s="20">
        <v>0.6</v>
      </c>
      <c r="S108" s="20">
        <v>0</v>
      </c>
      <c r="T108" s="20">
        <v>0</v>
      </c>
      <c r="U108" s="20">
        <v>0</v>
      </c>
      <c r="W108" s="18">
        <v>2004</v>
      </c>
      <c r="X108" s="20">
        <v>0</v>
      </c>
      <c r="Y108" s="20">
        <v>0.4</v>
      </c>
      <c r="Z108" s="20">
        <v>0</v>
      </c>
      <c r="AA108" s="20">
        <v>0.25</v>
      </c>
      <c r="AB108" s="20">
        <v>0</v>
      </c>
      <c r="AC108" s="20">
        <v>0</v>
      </c>
      <c r="AD108" s="20">
        <v>0.35</v>
      </c>
      <c r="AE108" s="20">
        <v>0</v>
      </c>
      <c r="AF108" s="20">
        <v>0</v>
      </c>
    </row>
    <row r="109" spans="1:32" ht="15.75" thickBot="1" x14ac:dyDescent="0.3">
      <c r="A109" s="18">
        <v>2005</v>
      </c>
      <c r="B109" s="20">
        <v>0</v>
      </c>
      <c r="C109" s="20">
        <v>0</v>
      </c>
      <c r="D109" s="20">
        <v>0</v>
      </c>
      <c r="E109" s="20">
        <v>0.45</v>
      </c>
      <c r="F109" s="20">
        <v>0</v>
      </c>
      <c r="G109" s="20">
        <v>0.55000000000000004</v>
      </c>
      <c r="H109" s="20">
        <v>0</v>
      </c>
      <c r="I109" s="20">
        <v>0</v>
      </c>
      <c r="J109" s="20">
        <v>0</v>
      </c>
      <c r="L109" s="18">
        <v>2005</v>
      </c>
      <c r="M109" s="20">
        <v>0</v>
      </c>
      <c r="N109" s="20">
        <v>0</v>
      </c>
      <c r="O109" s="20">
        <v>0</v>
      </c>
      <c r="P109" s="20">
        <v>0.4</v>
      </c>
      <c r="Q109" s="20">
        <v>0</v>
      </c>
      <c r="R109" s="20">
        <v>0.6</v>
      </c>
      <c r="S109" s="20">
        <v>0</v>
      </c>
      <c r="T109" s="20">
        <v>0</v>
      </c>
      <c r="U109" s="20">
        <v>0</v>
      </c>
      <c r="W109" s="18">
        <v>2005</v>
      </c>
      <c r="X109" s="20">
        <v>0</v>
      </c>
      <c r="Y109" s="20">
        <v>0.47</v>
      </c>
      <c r="Z109" s="20">
        <v>0</v>
      </c>
      <c r="AA109" s="20">
        <v>0.22</v>
      </c>
      <c r="AB109" s="20">
        <v>0</v>
      </c>
      <c r="AC109" s="20">
        <v>0</v>
      </c>
      <c r="AD109" s="20">
        <v>0.31</v>
      </c>
      <c r="AE109" s="20">
        <v>0</v>
      </c>
      <c r="AF109" s="20">
        <v>0</v>
      </c>
    </row>
    <row r="110" spans="1:32" ht="15.75" thickBot="1" x14ac:dyDescent="0.3">
      <c r="A110" s="18">
        <v>2006</v>
      </c>
      <c r="B110" s="20">
        <v>0</v>
      </c>
      <c r="C110" s="20">
        <v>0.03</v>
      </c>
      <c r="D110" s="20">
        <v>0</v>
      </c>
      <c r="E110" s="20">
        <v>0.43</v>
      </c>
      <c r="F110" s="20">
        <v>0</v>
      </c>
      <c r="G110" s="20">
        <v>0.54</v>
      </c>
      <c r="H110" s="20">
        <v>0</v>
      </c>
      <c r="I110" s="20">
        <v>0</v>
      </c>
      <c r="J110" s="20">
        <v>0</v>
      </c>
      <c r="L110" s="18">
        <v>2006</v>
      </c>
      <c r="M110" s="20">
        <v>0</v>
      </c>
      <c r="N110" s="20">
        <v>0</v>
      </c>
      <c r="O110" s="20">
        <v>0</v>
      </c>
      <c r="P110" s="20">
        <v>0.4</v>
      </c>
      <c r="Q110" s="20">
        <v>0</v>
      </c>
      <c r="R110" s="20">
        <v>0.6</v>
      </c>
      <c r="S110" s="20">
        <v>0</v>
      </c>
      <c r="T110" s="20">
        <v>0</v>
      </c>
      <c r="U110" s="20">
        <v>0</v>
      </c>
      <c r="W110" s="18">
        <v>2006</v>
      </c>
      <c r="X110" s="20">
        <v>0</v>
      </c>
      <c r="Y110" s="20">
        <v>0.5</v>
      </c>
      <c r="Z110" s="20">
        <v>0</v>
      </c>
      <c r="AA110" s="20">
        <v>0.2</v>
      </c>
      <c r="AB110" s="20">
        <v>0</v>
      </c>
      <c r="AC110" s="20">
        <v>0</v>
      </c>
      <c r="AD110" s="20">
        <v>0.3</v>
      </c>
      <c r="AE110" s="20">
        <v>0</v>
      </c>
      <c r="AF110" s="20">
        <v>0</v>
      </c>
    </row>
    <row r="111" spans="1:32" ht="15.75" thickBot="1" x14ac:dyDescent="0.3">
      <c r="A111" s="18">
        <v>2007</v>
      </c>
      <c r="B111" s="20">
        <v>0</v>
      </c>
      <c r="C111" s="20">
        <v>0.03</v>
      </c>
      <c r="D111" s="20">
        <v>0</v>
      </c>
      <c r="E111" s="20">
        <v>0.47</v>
      </c>
      <c r="F111" s="20">
        <v>0</v>
      </c>
      <c r="G111" s="20">
        <v>0.5</v>
      </c>
      <c r="H111" s="20">
        <v>0</v>
      </c>
      <c r="I111" s="20">
        <v>0</v>
      </c>
      <c r="J111" s="20">
        <v>0</v>
      </c>
      <c r="L111" s="18">
        <v>2007</v>
      </c>
      <c r="M111" s="20">
        <v>0</v>
      </c>
      <c r="N111" s="20">
        <v>0</v>
      </c>
      <c r="O111" s="20">
        <v>0</v>
      </c>
      <c r="P111" s="20">
        <v>0.4</v>
      </c>
      <c r="Q111" s="20">
        <v>0</v>
      </c>
      <c r="R111" s="20">
        <v>0.6</v>
      </c>
      <c r="S111" s="20">
        <v>0</v>
      </c>
      <c r="T111" s="20">
        <v>0</v>
      </c>
      <c r="U111" s="20">
        <v>0</v>
      </c>
      <c r="W111" s="18">
        <v>2007</v>
      </c>
      <c r="X111" s="20">
        <v>0</v>
      </c>
      <c r="Y111" s="20">
        <v>0.49</v>
      </c>
      <c r="Z111" s="20">
        <v>0</v>
      </c>
      <c r="AA111" s="20">
        <v>0.2</v>
      </c>
      <c r="AB111" s="20">
        <v>0</v>
      </c>
      <c r="AC111" s="20">
        <v>0</v>
      </c>
      <c r="AD111" s="20">
        <v>0.31</v>
      </c>
      <c r="AE111" s="20">
        <v>0</v>
      </c>
      <c r="AF111" s="20">
        <v>0</v>
      </c>
    </row>
    <row r="112" spans="1:32" ht="15.75" thickBot="1" x14ac:dyDescent="0.3">
      <c r="A112" s="18">
        <v>2008</v>
      </c>
      <c r="B112" s="20">
        <v>0</v>
      </c>
      <c r="C112" s="20">
        <v>0.02</v>
      </c>
      <c r="D112" s="20">
        <v>0</v>
      </c>
      <c r="E112" s="20">
        <v>0.48</v>
      </c>
      <c r="F112" s="20">
        <v>0</v>
      </c>
      <c r="G112" s="20">
        <v>0.5</v>
      </c>
      <c r="H112" s="20">
        <v>0</v>
      </c>
      <c r="I112" s="20">
        <v>0</v>
      </c>
      <c r="J112" s="20">
        <v>0</v>
      </c>
      <c r="L112" s="18">
        <v>2008</v>
      </c>
      <c r="M112" s="20">
        <v>0</v>
      </c>
      <c r="N112" s="20">
        <v>0</v>
      </c>
      <c r="O112" s="20">
        <v>0</v>
      </c>
      <c r="P112" s="20">
        <v>0.4</v>
      </c>
      <c r="Q112" s="20">
        <v>0</v>
      </c>
      <c r="R112" s="20">
        <v>0.6</v>
      </c>
      <c r="S112" s="20">
        <v>0</v>
      </c>
      <c r="T112" s="20">
        <v>0</v>
      </c>
      <c r="U112" s="20">
        <v>0</v>
      </c>
      <c r="W112" s="18">
        <v>2008</v>
      </c>
      <c r="X112" s="20">
        <v>0</v>
      </c>
      <c r="Y112" s="20">
        <v>0.51</v>
      </c>
      <c r="Z112" s="20">
        <v>0</v>
      </c>
      <c r="AA112" s="20">
        <v>0.2</v>
      </c>
      <c r="AB112" s="20">
        <v>0</v>
      </c>
      <c r="AC112" s="20">
        <v>0</v>
      </c>
      <c r="AD112" s="20">
        <v>0.28999999999999998</v>
      </c>
      <c r="AE112" s="20">
        <v>0</v>
      </c>
      <c r="AF112" s="20">
        <v>0</v>
      </c>
    </row>
    <row r="113" spans="1:32" ht="15.75" thickBot="1" x14ac:dyDescent="0.3">
      <c r="A113" s="18">
        <v>2009</v>
      </c>
      <c r="B113" s="20">
        <v>0</v>
      </c>
      <c r="C113" s="20">
        <v>0.02</v>
      </c>
      <c r="D113" s="20">
        <v>0</v>
      </c>
      <c r="E113" s="20">
        <v>0.57999999999999996</v>
      </c>
      <c r="F113" s="20">
        <v>0</v>
      </c>
      <c r="G113" s="20">
        <v>0.4</v>
      </c>
      <c r="H113" s="20">
        <v>0</v>
      </c>
      <c r="I113" s="20">
        <v>0</v>
      </c>
      <c r="J113" s="20">
        <v>0</v>
      </c>
      <c r="L113" s="18">
        <v>2009</v>
      </c>
      <c r="M113" s="20">
        <v>0</v>
      </c>
      <c r="N113" s="20">
        <v>0</v>
      </c>
      <c r="O113" s="20">
        <v>0</v>
      </c>
      <c r="P113" s="20">
        <v>0.4</v>
      </c>
      <c r="Q113" s="20">
        <v>0</v>
      </c>
      <c r="R113" s="20">
        <v>0.6</v>
      </c>
      <c r="S113" s="20">
        <v>0</v>
      </c>
      <c r="T113" s="20">
        <v>0</v>
      </c>
      <c r="U113" s="20">
        <v>0</v>
      </c>
      <c r="W113" s="18">
        <v>2009</v>
      </c>
      <c r="X113" s="20">
        <v>0</v>
      </c>
      <c r="Y113" s="20">
        <v>0.5</v>
      </c>
      <c r="Z113" s="20">
        <v>0</v>
      </c>
      <c r="AA113" s="20">
        <v>0.15</v>
      </c>
      <c r="AB113" s="20">
        <v>0</v>
      </c>
      <c r="AC113" s="20">
        <v>0</v>
      </c>
      <c r="AD113" s="20">
        <v>0.35</v>
      </c>
      <c r="AE113" s="20">
        <v>0</v>
      </c>
      <c r="AF113" s="20">
        <v>0</v>
      </c>
    </row>
    <row r="114" spans="1:32" ht="15.75" thickBot="1" x14ac:dyDescent="0.3">
      <c r="A114" s="18">
        <v>2010</v>
      </c>
      <c r="B114" s="20">
        <v>0</v>
      </c>
      <c r="C114" s="20">
        <v>0.01</v>
      </c>
      <c r="D114" s="20">
        <v>0</v>
      </c>
      <c r="E114" s="20">
        <v>0.59</v>
      </c>
      <c r="F114" s="20">
        <v>0</v>
      </c>
      <c r="G114" s="20">
        <v>0.4</v>
      </c>
      <c r="H114" s="20">
        <v>0</v>
      </c>
      <c r="I114" s="20">
        <v>0</v>
      </c>
      <c r="J114" s="20">
        <v>0</v>
      </c>
      <c r="L114" s="18">
        <v>2010</v>
      </c>
      <c r="M114" s="20">
        <v>0</v>
      </c>
      <c r="N114" s="20">
        <v>0</v>
      </c>
      <c r="O114" s="20">
        <v>0</v>
      </c>
      <c r="P114" s="20">
        <v>0.4</v>
      </c>
      <c r="Q114" s="20">
        <v>0</v>
      </c>
      <c r="R114" s="20">
        <v>0.6</v>
      </c>
      <c r="S114" s="20">
        <v>0</v>
      </c>
      <c r="T114" s="20">
        <v>0</v>
      </c>
      <c r="U114" s="20">
        <v>0</v>
      </c>
      <c r="W114" s="18">
        <v>2010</v>
      </c>
      <c r="X114" s="20">
        <v>0</v>
      </c>
      <c r="Y114" s="20">
        <v>0.45</v>
      </c>
      <c r="Z114" s="20">
        <v>0</v>
      </c>
      <c r="AA114" s="20">
        <v>0.15</v>
      </c>
      <c r="AB114" s="20">
        <v>0</v>
      </c>
      <c r="AC114" s="20">
        <v>0</v>
      </c>
      <c r="AD114" s="20">
        <v>0.4</v>
      </c>
      <c r="AE114" s="20">
        <v>0</v>
      </c>
      <c r="AF114" s="20">
        <v>0</v>
      </c>
    </row>
    <row r="115" spans="1:32" ht="15.75" thickBot="1" x14ac:dyDescent="0.3">
      <c r="A115" s="18">
        <v>2011</v>
      </c>
      <c r="B115" s="20">
        <v>0</v>
      </c>
      <c r="C115" s="20">
        <v>0.01</v>
      </c>
      <c r="D115" s="20">
        <v>0</v>
      </c>
      <c r="E115" s="20">
        <v>0.59</v>
      </c>
      <c r="F115" s="20">
        <v>0</v>
      </c>
      <c r="G115" s="20">
        <v>0.4</v>
      </c>
      <c r="H115" s="20">
        <v>0</v>
      </c>
      <c r="I115" s="20">
        <v>0</v>
      </c>
      <c r="J115" s="20">
        <v>0</v>
      </c>
      <c r="L115" s="18">
        <v>2011</v>
      </c>
      <c r="M115" s="20">
        <v>0</v>
      </c>
      <c r="N115" s="20">
        <v>0</v>
      </c>
      <c r="O115" s="20">
        <v>0</v>
      </c>
      <c r="P115" s="20">
        <v>0.4</v>
      </c>
      <c r="Q115" s="20">
        <v>0</v>
      </c>
      <c r="R115" s="20">
        <v>0.6</v>
      </c>
      <c r="S115" s="20">
        <v>0</v>
      </c>
      <c r="T115" s="20">
        <v>0</v>
      </c>
      <c r="U115" s="20">
        <v>0</v>
      </c>
      <c r="W115" s="18">
        <v>2011</v>
      </c>
      <c r="X115" s="20">
        <v>0</v>
      </c>
      <c r="Y115" s="20">
        <v>0.45</v>
      </c>
      <c r="Z115" s="20">
        <v>0</v>
      </c>
      <c r="AA115" s="20">
        <v>0.15</v>
      </c>
      <c r="AB115" s="20">
        <v>0</v>
      </c>
      <c r="AC115" s="20">
        <v>0</v>
      </c>
      <c r="AD115" s="20">
        <v>0.4</v>
      </c>
      <c r="AE115" s="20">
        <v>0</v>
      </c>
      <c r="AF115" s="20">
        <v>0</v>
      </c>
    </row>
    <row r="116" spans="1:32" ht="15.75" thickBot="1" x14ac:dyDescent="0.3">
      <c r="A116" s="40">
        <v>2012</v>
      </c>
      <c r="B116" s="59">
        <v>0</v>
      </c>
      <c r="C116" s="59">
        <v>0.01</v>
      </c>
      <c r="D116" s="59">
        <v>0</v>
      </c>
      <c r="E116" s="59">
        <v>0.59</v>
      </c>
      <c r="F116" s="59">
        <v>0</v>
      </c>
      <c r="G116" s="59">
        <v>0.4</v>
      </c>
      <c r="H116" s="59">
        <v>0</v>
      </c>
      <c r="I116" s="59">
        <v>0</v>
      </c>
      <c r="J116" s="59">
        <v>0</v>
      </c>
      <c r="L116" s="40">
        <v>2012</v>
      </c>
      <c r="M116" s="59">
        <v>0</v>
      </c>
      <c r="N116" s="59">
        <v>0</v>
      </c>
      <c r="O116" s="59">
        <v>0</v>
      </c>
      <c r="P116" s="59">
        <v>0.4</v>
      </c>
      <c r="Q116" s="59">
        <v>0</v>
      </c>
      <c r="R116" s="59">
        <v>0.6</v>
      </c>
      <c r="S116" s="59">
        <v>0</v>
      </c>
      <c r="T116" s="59">
        <v>0</v>
      </c>
      <c r="U116" s="59">
        <v>0</v>
      </c>
      <c r="W116" s="40">
        <v>2012</v>
      </c>
      <c r="X116" s="41">
        <v>0</v>
      </c>
      <c r="Y116" s="41">
        <v>0.45</v>
      </c>
      <c r="Z116" s="41">
        <v>0</v>
      </c>
      <c r="AA116" s="41">
        <v>0.15</v>
      </c>
      <c r="AB116" s="41">
        <v>0</v>
      </c>
      <c r="AC116" s="41">
        <v>0</v>
      </c>
      <c r="AD116" s="41">
        <v>0.4</v>
      </c>
      <c r="AE116" s="41">
        <v>0</v>
      </c>
      <c r="AF116" s="41">
        <v>0</v>
      </c>
    </row>
    <row r="117" spans="1:32" ht="15.75" thickBot="1" x14ac:dyDescent="0.3">
      <c r="A117" s="40">
        <v>2013</v>
      </c>
      <c r="B117" s="59">
        <v>0</v>
      </c>
      <c r="C117" s="59">
        <v>0.01</v>
      </c>
      <c r="D117" s="59">
        <v>0</v>
      </c>
      <c r="E117" s="59">
        <v>0.59</v>
      </c>
      <c r="F117" s="59">
        <v>0</v>
      </c>
      <c r="G117" s="59">
        <v>0.4</v>
      </c>
      <c r="H117" s="59">
        <v>0</v>
      </c>
      <c r="I117" s="59">
        <v>0</v>
      </c>
      <c r="J117" s="59">
        <v>0</v>
      </c>
      <c r="L117" s="40">
        <v>2013</v>
      </c>
      <c r="M117" s="59">
        <v>0</v>
      </c>
      <c r="N117" s="59">
        <v>0</v>
      </c>
      <c r="O117" s="59">
        <v>0</v>
      </c>
      <c r="P117" s="59">
        <v>0.4</v>
      </c>
      <c r="Q117" s="59">
        <v>0</v>
      </c>
      <c r="R117" s="59">
        <v>0.6</v>
      </c>
      <c r="S117" s="59">
        <v>0</v>
      </c>
      <c r="T117" s="59">
        <v>0</v>
      </c>
      <c r="U117" s="59">
        <v>0</v>
      </c>
      <c r="W117" s="40">
        <v>2013</v>
      </c>
      <c r="X117" s="59">
        <v>0</v>
      </c>
      <c r="Y117" s="59">
        <v>0.45</v>
      </c>
      <c r="Z117" s="59">
        <v>0</v>
      </c>
      <c r="AA117" s="59">
        <v>0.15</v>
      </c>
      <c r="AB117" s="59">
        <v>0</v>
      </c>
      <c r="AC117" s="59">
        <v>0</v>
      </c>
      <c r="AD117" s="59">
        <v>0.4</v>
      </c>
      <c r="AE117" s="59">
        <v>0</v>
      </c>
      <c r="AF117" s="59">
        <v>0</v>
      </c>
    </row>
    <row r="118" spans="1:32" ht="15.75" thickBot="1" x14ac:dyDescent="0.3">
      <c r="A118" s="40">
        <v>2014</v>
      </c>
      <c r="B118" s="59">
        <v>0</v>
      </c>
      <c r="C118" s="59">
        <v>0.01</v>
      </c>
      <c r="D118" s="59">
        <v>0</v>
      </c>
      <c r="E118" s="59">
        <v>0.59</v>
      </c>
      <c r="F118" s="59">
        <v>0</v>
      </c>
      <c r="G118" s="59">
        <v>0.4</v>
      </c>
      <c r="H118" s="59">
        <v>0</v>
      </c>
      <c r="I118" s="59">
        <v>0</v>
      </c>
      <c r="J118" s="59">
        <v>0</v>
      </c>
      <c r="L118" s="40">
        <v>2014</v>
      </c>
      <c r="M118" s="59">
        <v>0</v>
      </c>
      <c r="N118" s="59">
        <v>0</v>
      </c>
      <c r="O118" s="59">
        <v>0</v>
      </c>
      <c r="P118" s="59">
        <v>0.4</v>
      </c>
      <c r="Q118" s="59">
        <v>0</v>
      </c>
      <c r="R118" s="59">
        <v>0.6</v>
      </c>
      <c r="S118" s="59">
        <v>0</v>
      </c>
      <c r="T118" s="59">
        <v>0</v>
      </c>
      <c r="U118" s="59">
        <v>0</v>
      </c>
      <c r="W118" s="40">
        <v>2014</v>
      </c>
      <c r="X118" s="59">
        <v>0</v>
      </c>
      <c r="Y118" s="59">
        <v>0.45</v>
      </c>
      <c r="Z118" s="59">
        <v>0</v>
      </c>
      <c r="AA118" s="59">
        <v>0.15</v>
      </c>
      <c r="AB118" s="59">
        <v>0</v>
      </c>
      <c r="AC118" s="59">
        <v>0</v>
      </c>
      <c r="AD118" s="59">
        <v>0.4</v>
      </c>
      <c r="AE118" s="59">
        <v>0</v>
      </c>
      <c r="AF118" s="59">
        <v>0</v>
      </c>
    </row>
    <row r="119" spans="1:32" ht="15.75" thickBot="1" x14ac:dyDescent="0.3">
      <c r="A119" s="40">
        <v>2015</v>
      </c>
      <c r="B119" s="59">
        <v>0</v>
      </c>
      <c r="C119" s="59">
        <v>0.01</v>
      </c>
      <c r="D119" s="59">
        <v>0</v>
      </c>
      <c r="E119" s="59">
        <v>0.59</v>
      </c>
      <c r="F119" s="59">
        <v>0</v>
      </c>
      <c r="G119" s="59">
        <v>0.4</v>
      </c>
      <c r="H119" s="59">
        <v>0</v>
      </c>
      <c r="I119" s="59">
        <v>0</v>
      </c>
      <c r="J119" s="59">
        <v>0</v>
      </c>
      <c r="L119" s="40">
        <v>2015</v>
      </c>
      <c r="M119" s="59">
        <v>0</v>
      </c>
      <c r="N119" s="59">
        <v>0</v>
      </c>
      <c r="O119" s="59">
        <v>0</v>
      </c>
      <c r="P119" s="59">
        <v>0.4</v>
      </c>
      <c r="Q119" s="59">
        <v>0</v>
      </c>
      <c r="R119" s="59">
        <v>0.6</v>
      </c>
      <c r="S119" s="59">
        <v>0</v>
      </c>
      <c r="T119" s="59">
        <v>0</v>
      </c>
      <c r="U119" s="59">
        <v>0</v>
      </c>
      <c r="W119" s="40">
        <v>2015</v>
      </c>
      <c r="X119" s="59">
        <v>0</v>
      </c>
      <c r="Y119" s="59">
        <v>0.45</v>
      </c>
      <c r="Z119" s="59">
        <v>0</v>
      </c>
      <c r="AA119" s="59">
        <v>0.15</v>
      </c>
      <c r="AB119" s="59">
        <v>0</v>
      </c>
      <c r="AC119" s="59">
        <v>0</v>
      </c>
      <c r="AD119" s="59">
        <v>0.4</v>
      </c>
      <c r="AE119" s="59">
        <v>0</v>
      </c>
      <c r="AF119" s="59">
        <v>0</v>
      </c>
    </row>
    <row r="120" spans="1:32" ht="15.75" thickBot="1" x14ac:dyDescent="0.3">
      <c r="A120" s="40">
        <v>2016</v>
      </c>
      <c r="B120" s="59">
        <v>0</v>
      </c>
      <c r="C120" s="59">
        <v>0.01</v>
      </c>
      <c r="D120" s="59">
        <v>0</v>
      </c>
      <c r="E120" s="59">
        <v>0.59</v>
      </c>
      <c r="F120" s="59">
        <v>0</v>
      </c>
      <c r="G120" s="59">
        <v>0.4</v>
      </c>
      <c r="H120" s="59">
        <v>0</v>
      </c>
      <c r="I120" s="59">
        <v>0</v>
      </c>
      <c r="J120" s="59">
        <v>0</v>
      </c>
      <c r="L120" s="40">
        <v>2016</v>
      </c>
      <c r="M120" s="59">
        <v>0</v>
      </c>
      <c r="N120" s="59">
        <v>0</v>
      </c>
      <c r="O120" s="59">
        <v>0</v>
      </c>
      <c r="P120" s="59">
        <v>0.4</v>
      </c>
      <c r="Q120" s="59">
        <v>0</v>
      </c>
      <c r="R120" s="59">
        <v>0.6</v>
      </c>
      <c r="S120" s="59">
        <v>0</v>
      </c>
      <c r="T120" s="59">
        <v>0</v>
      </c>
      <c r="U120" s="59">
        <v>0</v>
      </c>
      <c r="W120" s="40">
        <v>2016</v>
      </c>
      <c r="X120" s="59">
        <v>0</v>
      </c>
      <c r="Y120" s="59">
        <v>0.45</v>
      </c>
      <c r="Z120" s="59">
        <v>0</v>
      </c>
      <c r="AA120" s="59">
        <v>0.15</v>
      </c>
      <c r="AB120" s="59">
        <v>0</v>
      </c>
      <c r="AC120" s="59">
        <v>0</v>
      </c>
      <c r="AD120" s="59">
        <v>0.4</v>
      </c>
      <c r="AE120" s="59">
        <v>0</v>
      </c>
      <c r="AF120" s="59">
        <v>0</v>
      </c>
    </row>
    <row r="121" spans="1:32" ht="15.75" thickBot="1" x14ac:dyDescent="0.3">
      <c r="A121" s="40">
        <v>2017</v>
      </c>
      <c r="B121" s="59">
        <v>0</v>
      </c>
      <c r="C121" s="59">
        <v>0.01</v>
      </c>
      <c r="D121" s="59">
        <v>0</v>
      </c>
      <c r="E121" s="59">
        <v>0.59</v>
      </c>
      <c r="F121" s="59">
        <v>0</v>
      </c>
      <c r="G121" s="59">
        <v>0.4</v>
      </c>
      <c r="H121" s="59">
        <v>0</v>
      </c>
      <c r="I121" s="59">
        <v>0</v>
      </c>
      <c r="J121" s="59">
        <v>0</v>
      </c>
      <c r="L121" s="40">
        <v>2017</v>
      </c>
      <c r="M121" s="59">
        <v>0</v>
      </c>
      <c r="N121" s="59">
        <v>0</v>
      </c>
      <c r="O121" s="59">
        <v>0</v>
      </c>
      <c r="P121" s="59">
        <v>0.4</v>
      </c>
      <c r="Q121" s="59">
        <v>0</v>
      </c>
      <c r="R121" s="59">
        <v>0.6</v>
      </c>
      <c r="S121" s="59">
        <v>0</v>
      </c>
      <c r="T121" s="59">
        <v>0</v>
      </c>
      <c r="U121" s="59">
        <v>0</v>
      </c>
      <c r="W121" s="40">
        <v>2017</v>
      </c>
      <c r="X121" s="59">
        <v>0</v>
      </c>
      <c r="Y121" s="59">
        <v>0.45</v>
      </c>
      <c r="Z121" s="59">
        <v>0</v>
      </c>
      <c r="AA121" s="59">
        <v>0.15</v>
      </c>
      <c r="AB121" s="59">
        <v>0</v>
      </c>
      <c r="AC121" s="59">
        <v>0</v>
      </c>
      <c r="AD121" s="59">
        <v>0.4</v>
      </c>
      <c r="AE121" s="59">
        <v>0</v>
      </c>
      <c r="AF121" s="59">
        <v>0</v>
      </c>
    </row>
    <row r="122" spans="1:32" ht="15.75" thickBot="1" x14ac:dyDescent="0.3">
      <c r="A122" s="40">
        <v>2018</v>
      </c>
      <c r="B122" s="59">
        <v>0</v>
      </c>
      <c r="C122" s="59">
        <v>0.01</v>
      </c>
      <c r="D122" s="59">
        <v>0</v>
      </c>
      <c r="E122" s="59">
        <v>0.59</v>
      </c>
      <c r="F122" s="59">
        <v>0</v>
      </c>
      <c r="G122" s="59">
        <v>0.4</v>
      </c>
      <c r="H122" s="59">
        <v>0</v>
      </c>
      <c r="I122" s="59">
        <v>0</v>
      </c>
      <c r="J122" s="59">
        <v>0</v>
      </c>
      <c r="L122" s="40">
        <v>2018</v>
      </c>
      <c r="M122" s="59">
        <v>0</v>
      </c>
      <c r="N122" s="59">
        <v>0</v>
      </c>
      <c r="O122" s="59">
        <v>0</v>
      </c>
      <c r="P122" s="59">
        <v>0.4</v>
      </c>
      <c r="Q122" s="59">
        <v>0</v>
      </c>
      <c r="R122" s="59">
        <v>0.6</v>
      </c>
      <c r="S122" s="59">
        <v>0</v>
      </c>
      <c r="T122" s="59">
        <v>0</v>
      </c>
      <c r="U122" s="59">
        <v>0</v>
      </c>
      <c r="W122" s="40">
        <v>2018</v>
      </c>
      <c r="X122" s="59">
        <v>0</v>
      </c>
      <c r="Y122" s="59">
        <v>0.45</v>
      </c>
      <c r="Z122" s="59">
        <v>0</v>
      </c>
      <c r="AA122" s="59">
        <v>0.15</v>
      </c>
      <c r="AB122" s="59">
        <v>0</v>
      </c>
      <c r="AC122" s="59">
        <v>0</v>
      </c>
      <c r="AD122" s="59">
        <v>0.4</v>
      </c>
      <c r="AE122" s="59">
        <v>0</v>
      </c>
      <c r="AF122" s="59">
        <v>0</v>
      </c>
    </row>
    <row r="123" spans="1:32" ht="15.75" thickBot="1" x14ac:dyDescent="0.3">
      <c r="A123" s="40">
        <v>2019</v>
      </c>
      <c r="B123" s="59">
        <v>0</v>
      </c>
      <c r="C123" s="59">
        <v>0.01</v>
      </c>
      <c r="D123" s="59">
        <v>0</v>
      </c>
      <c r="E123" s="59">
        <v>0.59</v>
      </c>
      <c r="F123" s="59">
        <v>0</v>
      </c>
      <c r="G123" s="59">
        <v>0.4</v>
      </c>
      <c r="H123" s="59">
        <v>0</v>
      </c>
      <c r="I123" s="59">
        <v>0</v>
      </c>
      <c r="J123" s="59">
        <v>0</v>
      </c>
      <c r="L123" s="40">
        <v>2019</v>
      </c>
      <c r="M123" s="59">
        <v>0</v>
      </c>
      <c r="N123" s="59">
        <v>0</v>
      </c>
      <c r="O123" s="59">
        <v>0</v>
      </c>
      <c r="P123" s="59">
        <v>0.4</v>
      </c>
      <c r="Q123" s="59">
        <v>0</v>
      </c>
      <c r="R123" s="59">
        <v>0.6</v>
      </c>
      <c r="S123" s="59">
        <v>0</v>
      </c>
      <c r="T123" s="59">
        <v>0</v>
      </c>
      <c r="U123" s="59">
        <v>0</v>
      </c>
      <c r="W123" s="40">
        <v>2019</v>
      </c>
      <c r="X123" s="59">
        <v>0</v>
      </c>
      <c r="Y123" s="59">
        <v>0.45</v>
      </c>
      <c r="Z123" s="59">
        <v>0</v>
      </c>
      <c r="AA123" s="59">
        <v>0.15</v>
      </c>
      <c r="AB123" s="59">
        <v>0</v>
      </c>
      <c r="AC123" s="59">
        <v>0</v>
      </c>
      <c r="AD123" s="59">
        <v>0.4</v>
      </c>
      <c r="AE123" s="59">
        <v>0</v>
      </c>
      <c r="AF123" s="59">
        <v>0</v>
      </c>
    </row>
    <row r="124" spans="1:32" ht="15.75" thickBot="1" x14ac:dyDescent="0.3">
      <c r="A124" s="40">
        <v>2020</v>
      </c>
      <c r="B124" s="59">
        <v>0</v>
      </c>
      <c r="C124" s="59">
        <v>0.01</v>
      </c>
      <c r="D124" s="59">
        <v>0</v>
      </c>
      <c r="E124" s="59">
        <v>0.59</v>
      </c>
      <c r="F124" s="59">
        <v>0</v>
      </c>
      <c r="G124" s="59">
        <v>0.4</v>
      </c>
      <c r="H124" s="59">
        <v>0</v>
      </c>
      <c r="I124" s="59">
        <v>0</v>
      </c>
      <c r="J124" s="59">
        <v>0</v>
      </c>
      <c r="L124" s="40">
        <v>2020</v>
      </c>
      <c r="M124" s="59">
        <v>0</v>
      </c>
      <c r="N124" s="59">
        <v>0</v>
      </c>
      <c r="O124" s="59">
        <v>0</v>
      </c>
      <c r="P124" s="59">
        <v>0.4</v>
      </c>
      <c r="Q124" s="59">
        <v>0</v>
      </c>
      <c r="R124" s="59">
        <v>0.6</v>
      </c>
      <c r="S124" s="59">
        <v>0</v>
      </c>
      <c r="T124" s="59">
        <v>0</v>
      </c>
      <c r="U124" s="59">
        <v>0</v>
      </c>
      <c r="W124" s="40">
        <v>2020</v>
      </c>
      <c r="X124" s="59">
        <v>0</v>
      </c>
      <c r="Y124" s="59">
        <v>0.45</v>
      </c>
      <c r="Z124" s="59">
        <v>0</v>
      </c>
      <c r="AA124" s="59">
        <v>0.15</v>
      </c>
      <c r="AB124" s="59">
        <v>0</v>
      </c>
      <c r="AC124" s="59">
        <v>0</v>
      </c>
      <c r="AD124" s="59">
        <v>0.4</v>
      </c>
      <c r="AE124" s="59">
        <v>0</v>
      </c>
      <c r="AF124" s="59">
        <v>0</v>
      </c>
    </row>
    <row r="125" spans="1:32" ht="15.75" thickBot="1" x14ac:dyDescent="0.3">
      <c r="A125" s="40">
        <v>2021</v>
      </c>
      <c r="B125" s="59">
        <v>0</v>
      </c>
      <c r="C125" s="59">
        <v>0.01</v>
      </c>
      <c r="D125" s="59">
        <v>0</v>
      </c>
      <c r="E125" s="59">
        <v>0.59</v>
      </c>
      <c r="F125" s="59">
        <v>0</v>
      </c>
      <c r="G125" s="59">
        <v>0.4</v>
      </c>
      <c r="H125" s="59">
        <v>0</v>
      </c>
      <c r="I125" s="59">
        <v>0</v>
      </c>
      <c r="J125" s="59">
        <v>0</v>
      </c>
      <c r="L125" s="40">
        <v>2021</v>
      </c>
      <c r="M125" s="59">
        <v>0</v>
      </c>
      <c r="N125" s="59">
        <v>0</v>
      </c>
      <c r="O125" s="59">
        <v>0</v>
      </c>
      <c r="P125" s="59">
        <v>0.4</v>
      </c>
      <c r="Q125" s="59">
        <v>0</v>
      </c>
      <c r="R125" s="59">
        <v>0.6</v>
      </c>
      <c r="S125" s="59">
        <v>0</v>
      </c>
      <c r="T125" s="59">
        <v>0</v>
      </c>
      <c r="U125" s="59">
        <v>0</v>
      </c>
      <c r="W125" s="40">
        <v>2021</v>
      </c>
      <c r="X125" s="59">
        <v>0</v>
      </c>
      <c r="Y125" s="59">
        <v>0.45</v>
      </c>
      <c r="Z125" s="59">
        <v>0</v>
      </c>
      <c r="AA125" s="59">
        <v>0.15</v>
      </c>
      <c r="AB125" s="59">
        <v>0</v>
      </c>
      <c r="AC125" s="59">
        <v>0</v>
      </c>
      <c r="AD125" s="59">
        <v>0.4</v>
      </c>
      <c r="AE125" s="59">
        <v>0</v>
      </c>
      <c r="AF125" s="59">
        <v>0</v>
      </c>
    </row>
    <row r="126" spans="1:32" ht="15.75" thickBot="1" x14ac:dyDescent="0.3">
      <c r="A126" s="40">
        <v>2022</v>
      </c>
      <c r="B126" s="59">
        <v>0</v>
      </c>
      <c r="C126" s="59">
        <v>0.01</v>
      </c>
      <c r="D126" s="59">
        <v>0</v>
      </c>
      <c r="E126" s="59">
        <v>0.59</v>
      </c>
      <c r="F126" s="59">
        <v>0</v>
      </c>
      <c r="G126" s="59">
        <v>0.4</v>
      </c>
      <c r="H126" s="59">
        <v>0</v>
      </c>
      <c r="I126" s="59">
        <v>0</v>
      </c>
      <c r="J126" s="59">
        <v>0</v>
      </c>
      <c r="L126" s="40">
        <v>2022</v>
      </c>
      <c r="M126" s="59">
        <v>0</v>
      </c>
      <c r="N126" s="59">
        <v>0</v>
      </c>
      <c r="O126" s="59">
        <v>0</v>
      </c>
      <c r="P126" s="59">
        <v>0.4</v>
      </c>
      <c r="Q126" s="59">
        <v>0</v>
      </c>
      <c r="R126" s="59">
        <v>0.6</v>
      </c>
      <c r="S126" s="59">
        <v>0</v>
      </c>
      <c r="T126" s="59">
        <v>0</v>
      </c>
      <c r="U126" s="59">
        <v>0</v>
      </c>
      <c r="W126" s="40">
        <v>2022</v>
      </c>
      <c r="X126" s="59">
        <v>0</v>
      </c>
      <c r="Y126" s="59">
        <v>0.45</v>
      </c>
      <c r="Z126" s="59">
        <v>0</v>
      </c>
      <c r="AA126" s="59">
        <v>0.15</v>
      </c>
      <c r="AB126" s="59">
        <v>0</v>
      </c>
      <c r="AC126" s="59">
        <v>0</v>
      </c>
      <c r="AD126" s="59">
        <v>0.4</v>
      </c>
      <c r="AE126" s="59">
        <v>0</v>
      </c>
      <c r="AF126" s="59">
        <v>0</v>
      </c>
    </row>
    <row r="127" spans="1:32" ht="15.75" thickBot="1" x14ac:dyDescent="0.3">
      <c r="A127" s="40">
        <v>2023</v>
      </c>
      <c r="B127" s="59">
        <v>0</v>
      </c>
      <c r="C127" s="59">
        <v>0.01</v>
      </c>
      <c r="D127" s="59">
        <v>0</v>
      </c>
      <c r="E127" s="59">
        <v>0.59</v>
      </c>
      <c r="F127" s="59">
        <v>0</v>
      </c>
      <c r="G127" s="59">
        <v>0.4</v>
      </c>
      <c r="H127" s="59">
        <v>0</v>
      </c>
      <c r="I127" s="59">
        <v>0</v>
      </c>
      <c r="J127" s="59">
        <v>0</v>
      </c>
      <c r="L127" s="40">
        <v>2023</v>
      </c>
      <c r="M127" s="59">
        <v>0</v>
      </c>
      <c r="N127" s="59">
        <v>0</v>
      </c>
      <c r="O127" s="59">
        <v>0</v>
      </c>
      <c r="P127" s="59">
        <v>0.4</v>
      </c>
      <c r="Q127" s="59">
        <v>0</v>
      </c>
      <c r="R127" s="59">
        <v>0.6</v>
      </c>
      <c r="S127" s="59">
        <v>0</v>
      </c>
      <c r="T127" s="59">
        <v>0</v>
      </c>
      <c r="U127" s="59">
        <v>0</v>
      </c>
      <c r="W127" s="40">
        <v>2023</v>
      </c>
      <c r="X127" s="59">
        <v>0</v>
      </c>
      <c r="Y127" s="59">
        <v>0.45</v>
      </c>
      <c r="Z127" s="59">
        <v>0</v>
      </c>
      <c r="AA127" s="59">
        <v>0.15</v>
      </c>
      <c r="AB127" s="59">
        <v>0</v>
      </c>
      <c r="AC127" s="59">
        <v>0</v>
      </c>
      <c r="AD127" s="59">
        <v>0.4</v>
      </c>
      <c r="AE127" s="59">
        <v>0</v>
      </c>
      <c r="AF127" s="59">
        <v>0</v>
      </c>
    </row>
    <row r="128" spans="1:32" x14ac:dyDescent="0.25">
      <c r="A128" s="427"/>
      <c r="B128" s="428"/>
      <c r="C128" s="428"/>
      <c r="D128" s="428"/>
      <c r="E128" s="428"/>
      <c r="F128" s="428"/>
      <c r="G128" s="428"/>
      <c r="H128" s="428"/>
      <c r="I128" s="428"/>
      <c r="J128" s="428"/>
      <c r="L128" s="427"/>
      <c r="M128" s="428"/>
      <c r="N128" s="428"/>
      <c r="O128" s="428"/>
      <c r="P128" s="428"/>
      <c r="Q128" s="428"/>
      <c r="R128" s="428"/>
      <c r="S128" s="428"/>
      <c r="T128" s="428"/>
      <c r="U128" s="428"/>
      <c r="W128" s="427"/>
      <c r="X128" s="428"/>
      <c r="Y128" s="428"/>
      <c r="Z128" s="428"/>
      <c r="AA128" s="428"/>
      <c r="AB128" s="428"/>
      <c r="AC128" s="428"/>
      <c r="AD128" s="428"/>
      <c r="AE128" s="428"/>
      <c r="AF128" s="428"/>
    </row>
    <row r="129" spans="1:32" ht="15.75" thickBot="1" x14ac:dyDescent="0.3"/>
    <row r="130" spans="1:32" ht="15" customHeight="1" x14ac:dyDescent="0.25">
      <c r="A130" s="23"/>
      <c r="B130" s="377" t="s">
        <v>103</v>
      </c>
      <c r="C130" s="378"/>
      <c r="D130" s="378"/>
      <c r="E130" s="378"/>
      <c r="F130" s="378"/>
      <c r="G130" s="378"/>
      <c r="H130" s="378"/>
      <c r="I130" s="378"/>
      <c r="J130" s="379"/>
      <c r="L130" s="23"/>
      <c r="M130" s="377" t="s">
        <v>103</v>
      </c>
      <c r="N130" s="378"/>
      <c r="O130" s="378"/>
      <c r="P130" s="378"/>
      <c r="Q130" s="378"/>
      <c r="R130" s="378"/>
      <c r="S130" s="378"/>
      <c r="T130" s="378"/>
      <c r="U130" s="379"/>
      <c r="W130" s="23"/>
      <c r="X130" s="377" t="s">
        <v>103</v>
      </c>
      <c r="Y130" s="378"/>
      <c r="Z130" s="378"/>
      <c r="AA130" s="378"/>
      <c r="AB130" s="378"/>
      <c r="AC130" s="378"/>
      <c r="AD130" s="378"/>
      <c r="AE130" s="378"/>
      <c r="AF130" s="379"/>
    </row>
    <row r="131" spans="1:32" ht="15.75" thickBot="1" x14ac:dyDescent="0.3">
      <c r="A131" s="24" t="s">
        <v>101</v>
      </c>
      <c r="B131" s="380"/>
      <c r="C131" s="381"/>
      <c r="D131" s="381"/>
      <c r="E131" s="381"/>
      <c r="F131" s="381"/>
      <c r="G131" s="381"/>
      <c r="H131" s="381"/>
      <c r="I131" s="381"/>
      <c r="J131" s="382"/>
      <c r="L131" s="24" t="s">
        <v>101</v>
      </c>
      <c r="M131" s="380"/>
      <c r="N131" s="381"/>
      <c r="O131" s="381"/>
      <c r="P131" s="381"/>
      <c r="Q131" s="381"/>
      <c r="R131" s="381"/>
      <c r="S131" s="381"/>
      <c r="T131" s="381"/>
      <c r="U131" s="382"/>
      <c r="W131" s="24" t="s">
        <v>101</v>
      </c>
      <c r="X131" s="380"/>
      <c r="Y131" s="381"/>
      <c r="Z131" s="381"/>
      <c r="AA131" s="381"/>
      <c r="AB131" s="381"/>
      <c r="AC131" s="381"/>
      <c r="AD131" s="381"/>
      <c r="AE131" s="381"/>
      <c r="AF131" s="382"/>
    </row>
    <row r="132" spans="1:32" ht="28.5" customHeight="1" x14ac:dyDescent="0.25">
      <c r="A132" s="24" t="s">
        <v>102</v>
      </c>
      <c r="B132" s="27" t="s">
        <v>104</v>
      </c>
      <c r="C132" s="363" t="s">
        <v>106</v>
      </c>
      <c r="D132" s="363" t="s">
        <v>107</v>
      </c>
      <c r="E132" s="363" t="s">
        <v>108</v>
      </c>
      <c r="F132" s="27" t="s">
        <v>109</v>
      </c>
      <c r="G132" s="27" t="s">
        <v>111</v>
      </c>
      <c r="H132" s="363" t="s">
        <v>114</v>
      </c>
      <c r="I132" s="363" t="s">
        <v>115</v>
      </c>
      <c r="J132" s="363" t="s">
        <v>116</v>
      </c>
      <c r="L132" s="24" t="s">
        <v>102</v>
      </c>
      <c r="M132" s="27" t="s">
        <v>104</v>
      </c>
      <c r="N132" s="363" t="s">
        <v>106</v>
      </c>
      <c r="O132" s="363" t="s">
        <v>107</v>
      </c>
      <c r="P132" s="363" t="s">
        <v>108</v>
      </c>
      <c r="Q132" s="27" t="s">
        <v>109</v>
      </c>
      <c r="R132" s="27" t="s">
        <v>111</v>
      </c>
      <c r="S132" s="363" t="s">
        <v>114</v>
      </c>
      <c r="T132" s="363" t="s">
        <v>115</v>
      </c>
      <c r="U132" s="363" t="s">
        <v>116</v>
      </c>
      <c r="W132" s="24" t="s">
        <v>102</v>
      </c>
      <c r="X132" s="27" t="s">
        <v>104</v>
      </c>
      <c r="Y132" s="363" t="s">
        <v>106</v>
      </c>
      <c r="Z132" s="363" t="s">
        <v>107</v>
      </c>
      <c r="AA132" s="363" t="s">
        <v>108</v>
      </c>
      <c r="AB132" s="27" t="s">
        <v>109</v>
      </c>
      <c r="AC132" s="27" t="s">
        <v>111</v>
      </c>
      <c r="AD132" s="363" t="s">
        <v>114</v>
      </c>
      <c r="AE132" s="363" t="s">
        <v>115</v>
      </c>
      <c r="AF132" s="363" t="s">
        <v>116</v>
      </c>
    </row>
    <row r="133" spans="1:32" x14ac:dyDescent="0.25">
      <c r="A133" s="31"/>
      <c r="B133" s="27" t="s">
        <v>105</v>
      </c>
      <c r="C133" s="364"/>
      <c r="D133" s="364"/>
      <c r="E133" s="364"/>
      <c r="F133" s="27" t="s">
        <v>110</v>
      </c>
      <c r="G133" s="27" t="s">
        <v>112</v>
      </c>
      <c r="H133" s="364"/>
      <c r="I133" s="364"/>
      <c r="J133" s="364"/>
      <c r="L133" s="31"/>
      <c r="M133" s="27" t="s">
        <v>105</v>
      </c>
      <c r="N133" s="364"/>
      <c r="O133" s="364"/>
      <c r="P133" s="364"/>
      <c r="Q133" s="27" t="s">
        <v>110</v>
      </c>
      <c r="R133" s="27" t="s">
        <v>112</v>
      </c>
      <c r="S133" s="364"/>
      <c r="T133" s="364"/>
      <c r="U133" s="364"/>
      <c r="W133" s="31"/>
      <c r="X133" s="27" t="s">
        <v>105</v>
      </c>
      <c r="Y133" s="364"/>
      <c r="Z133" s="364"/>
      <c r="AA133" s="364"/>
      <c r="AB133" s="27" t="s">
        <v>110</v>
      </c>
      <c r="AC133" s="27" t="s">
        <v>112</v>
      </c>
      <c r="AD133" s="364"/>
      <c r="AE133" s="364"/>
      <c r="AF133" s="364"/>
    </row>
    <row r="134" spans="1:32" ht="15.75" thickBot="1" x14ac:dyDescent="0.3">
      <c r="A134" s="32"/>
      <c r="B134" s="28"/>
      <c r="C134" s="365"/>
      <c r="D134" s="365"/>
      <c r="E134" s="365"/>
      <c r="F134" s="28"/>
      <c r="G134" s="29" t="s">
        <v>113</v>
      </c>
      <c r="H134" s="365"/>
      <c r="I134" s="365"/>
      <c r="J134" s="365"/>
      <c r="L134" s="32"/>
      <c r="M134" s="28"/>
      <c r="N134" s="365"/>
      <c r="O134" s="365"/>
      <c r="P134" s="365"/>
      <c r="Q134" s="28"/>
      <c r="R134" s="29" t="s">
        <v>113</v>
      </c>
      <c r="S134" s="365"/>
      <c r="T134" s="365"/>
      <c r="U134" s="365"/>
      <c r="W134" s="32"/>
      <c r="X134" s="28"/>
      <c r="Y134" s="365"/>
      <c r="Z134" s="365"/>
      <c r="AA134" s="365"/>
      <c r="AB134" s="28"/>
      <c r="AC134" s="29" t="s">
        <v>113</v>
      </c>
      <c r="AD134" s="365"/>
      <c r="AE134" s="365"/>
      <c r="AF134" s="365"/>
    </row>
    <row r="135" spans="1:32" ht="15.75" customHeight="1" thickBot="1" x14ac:dyDescent="0.3">
      <c r="A135" s="368" t="s">
        <v>120</v>
      </c>
      <c r="B135" s="369"/>
      <c r="C135" s="369"/>
      <c r="D135" s="369"/>
      <c r="E135" s="369"/>
      <c r="F135" s="369"/>
      <c r="G135" s="369"/>
      <c r="H135" s="369"/>
      <c r="I135" s="369"/>
      <c r="J135" s="370"/>
      <c r="L135" s="368" t="s">
        <v>127</v>
      </c>
      <c r="M135" s="369"/>
      <c r="N135" s="369"/>
      <c r="O135" s="369"/>
      <c r="P135" s="369"/>
      <c r="Q135" s="369"/>
      <c r="R135" s="369"/>
      <c r="S135" s="369"/>
      <c r="T135" s="369"/>
      <c r="U135" s="370"/>
      <c r="W135" s="368" t="s">
        <v>135</v>
      </c>
      <c r="X135" s="369"/>
      <c r="Y135" s="369"/>
      <c r="Z135" s="369"/>
      <c r="AA135" s="369"/>
      <c r="AB135" s="369"/>
      <c r="AC135" s="369"/>
      <c r="AD135" s="369"/>
      <c r="AE135" s="369"/>
      <c r="AF135" s="370"/>
    </row>
    <row r="136" spans="1:32" ht="15.75" thickBot="1" x14ac:dyDescent="0.3">
      <c r="A136" s="18">
        <v>1989</v>
      </c>
      <c r="B136" s="20">
        <v>0</v>
      </c>
      <c r="C136" s="20">
        <v>0.05</v>
      </c>
      <c r="D136" s="20">
        <v>0</v>
      </c>
      <c r="E136" s="20">
        <v>0.35</v>
      </c>
      <c r="F136" s="20">
        <v>0</v>
      </c>
      <c r="G136" s="20">
        <v>0.6</v>
      </c>
      <c r="H136" s="20">
        <v>0</v>
      </c>
      <c r="I136" s="20">
        <v>0</v>
      </c>
      <c r="J136" s="20">
        <v>0</v>
      </c>
      <c r="L136" s="18">
        <v>1989</v>
      </c>
      <c r="M136" s="20">
        <v>0</v>
      </c>
      <c r="N136" s="20">
        <v>0</v>
      </c>
      <c r="O136" s="20">
        <v>0.15</v>
      </c>
      <c r="P136" s="20">
        <v>0.25</v>
      </c>
      <c r="Q136" s="20">
        <v>0</v>
      </c>
      <c r="R136" s="20">
        <v>0.6</v>
      </c>
      <c r="S136" s="20">
        <v>0</v>
      </c>
      <c r="T136" s="20">
        <v>0</v>
      </c>
      <c r="U136" s="20">
        <v>0</v>
      </c>
      <c r="W136" s="18">
        <v>1989</v>
      </c>
      <c r="X136" s="20">
        <v>0</v>
      </c>
      <c r="Y136" s="20">
        <v>0</v>
      </c>
      <c r="Z136" s="20">
        <v>0</v>
      </c>
      <c r="AA136" s="20">
        <v>0.2</v>
      </c>
      <c r="AB136" s="20">
        <v>0</v>
      </c>
      <c r="AC136" s="20">
        <v>0</v>
      </c>
      <c r="AD136" s="20">
        <v>0.8</v>
      </c>
      <c r="AE136" s="20">
        <v>0</v>
      </c>
      <c r="AF136" s="20">
        <v>0</v>
      </c>
    </row>
    <row r="137" spans="1:32" ht="15.75" thickBot="1" x14ac:dyDescent="0.3">
      <c r="A137" s="18">
        <v>1990</v>
      </c>
      <c r="B137" s="20">
        <v>0</v>
      </c>
      <c r="C137" s="20">
        <v>0.05</v>
      </c>
      <c r="D137" s="20">
        <v>0</v>
      </c>
      <c r="E137" s="20">
        <v>0.35</v>
      </c>
      <c r="F137" s="20">
        <v>0</v>
      </c>
      <c r="G137" s="20">
        <v>0.6</v>
      </c>
      <c r="H137" s="20">
        <v>0</v>
      </c>
      <c r="I137" s="20">
        <v>0</v>
      </c>
      <c r="J137" s="20">
        <v>0</v>
      </c>
      <c r="L137" s="18">
        <v>1990</v>
      </c>
      <c r="M137" s="20">
        <v>0</v>
      </c>
      <c r="N137" s="20">
        <v>0</v>
      </c>
      <c r="O137" s="20">
        <v>0.15</v>
      </c>
      <c r="P137" s="20">
        <v>0.25</v>
      </c>
      <c r="Q137" s="20">
        <v>0</v>
      </c>
      <c r="R137" s="20">
        <v>0.6</v>
      </c>
      <c r="S137" s="20">
        <v>0</v>
      </c>
      <c r="T137" s="20">
        <v>0</v>
      </c>
      <c r="U137" s="20">
        <v>0</v>
      </c>
      <c r="W137" s="18">
        <v>1990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1</v>
      </c>
      <c r="AE137" s="20">
        <v>0</v>
      </c>
      <c r="AF137" s="20">
        <v>0</v>
      </c>
    </row>
    <row r="138" spans="1:32" ht="15.75" thickBot="1" x14ac:dyDescent="0.3">
      <c r="A138" s="18">
        <v>1991</v>
      </c>
      <c r="B138" s="20">
        <v>0</v>
      </c>
      <c r="C138" s="20">
        <v>2.5000000000000001E-2</v>
      </c>
      <c r="D138" s="20">
        <v>0</v>
      </c>
      <c r="E138" s="20">
        <v>0.375</v>
      </c>
      <c r="F138" s="20">
        <v>0</v>
      </c>
      <c r="G138" s="20">
        <v>0.6</v>
      </c>
      <c r="H138" s="20">
        <v>0</v>
      </c>
      <c r="I138" s="20">
        <v>0</v>
      </c>
      <c r="J138" s="20">
        <v>0</v>
      </c>
      <c r="L138" s="18">
        <v>1991</v>
      </c>
      <c r="M138" s="20">
        <v>0</v>
      </c>
      <c r="N138" s="20">
        <v>0</v>
      </c>
      <c r="O138" s="20">
        <v>0.15</v>
      </c>
      <c r="P138" s="20">
        <v>0.25</v>
      </c>
      <c r="Q138" s="20">
        <v>0</v>
      </c>
      <c r="R138" s="20">
        <v>0.6</v>
      </c>
      <c r="S138" s="20">
        <v>0</v>
      </c>
      <c r="T138" s="20">
        <v>0</v>
      </c>
      <c r="U138" s="20">
        <v>0</v>
      </c>
      <c r="W138" s="18">
        <v>1991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1</v>
      </c>
      <c r="AE138" s="20">
        <v>0</v>
      </c>
      <c r="AF138" s="20">
        <v>0</v>
      </c>
    </row>
    <row r="139" spans="1:32" ht="15.75" thickBot="1" x14ac:dyDescent="0.3">
      <c r="A139" s="18">
        <v>1992</v>
      </c>
      <c r="B139" s="20">
        <v>0</v>
      </c>
      <c r="C139" s="20">
        <v>0.01</v>
      </c>
      <c r="D139" s="20">
        <v>0</v>
      </c>
      <c r="E139" s="20">
        <v>0.39</v>
      </c>
      <c r="F139" s="20">
        <v>0</v>
      </c>
      <c r="G139" s="20">
        <v>0.6</v>
      </c>
      <c r="H139" s="20">
        <v>0</v>
      </c>
      <c r="I139" s="20">
        <v>0</v>
      </c>
      <c r="J139" s="20">
        <v>0</v>
      </c>
      <c r="L139" s="18">
        <v>1992</v>
      </c>
      <c r="M139" s="20">
        <v>0</v>
      </c>
      <c r="N139" s="20">
        <v>0</v>
      </c>
      <c r="O139" s="20">
        <v>0.1</v>
      </c>
      <c r="P139" s="20">
        <v>0.3</v>
      </c>
      <c r="Q139" s="20">
        <v>0</v>
      </c>
      <c r="R139" s="20">
        <v>0.6</v>
      </c>
      <c r="S139" s="20">
        <v>0</v>
      </c>
      <c r="T139" s="20">
        <v>0</v>
      </c>
      <c r="U139" s="20">
        <v>0</v>
      </c>
      <c r="W139" s="18">
        <v>1992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1</v>
      </c>
      <c r="AE139" s="20">
        <v>0</v>
      </c>
      <c r="AF139" s="20">
        <v>0</v>
      </c>
    </row>
    <row r="140" spans="1:32" ht="15.75" thickBot="1" x14ac:dyDescent="0.3">
      <c r="A140" s="18">
        <v>1993</v>
      </c>
      <c r="B140" s="20">
        <v>0</v>
      </c>
      <c r="C140" s="20">
        <v>0.01</v>
      </c>
      <c r="D140" s="20">
        <v>0</v>
      </c>
      <c r="E140" s="20">
        <v>0.39</v>
      </c>
      <c r="F140" s="20">
        <v>0</v>
      </c>
      <c r="G140" s="20">
        <v>0.6</v>
      </c>
      <c r="H140" s="20">
        <v>0</v>
      </c>
      <c r="I140" s="20">
        <v>0</v>
      </c>
      <c r="J140" s="20">
        <v>0</v>
      </c>
      <c r="L140" s="18">
        <v>1993</v>
      </c>
      <c r="M140" s="20">
        <v>0</v>
      </c>
      <c r="N140" s="20">
        <v>0</v>
      </c>
      <c r="O140" s="20">
        <v>0</v>
      </c>
      <c r="P140" s="20">
        <v>0.4</v>
      </c>
      <c r="Q140" s="20">
        <v>0</v>
      </c>
      <c r="R140" s="20">
        <v>0.6</v>
      </c>
      <c r="S140" s="20">
        <v>0</v>
      </c>
      <c r="T140" s="20">
        <v>0</v>
      </c>
      <c r="U140" s="20">
        <v>0</v>
      </c>
      <c r="W140" s="18">
        <v>1993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1</v>
      </c>
      <c r="AE140" s="20">
        <v>0</v>
      </c>
      <c r="AF140" s="20">
        <v>0</v>
      </c>
    </row>
    <row r="141" spans="1:32" ht="15.75" thickBot="1" x14ac:dyDescent="0.3">
      <c r="A141" s="18">
        <v>1994</v>
      </c>
      <c r="B141" s="20">
        <v>0</v>
      </c>
      <c r="C141" s="20">
        <v>8.9999999999999993E-3</v>
      </c>
      <c r="D141" s="20">
        <v>0</v>
      </c>
      <c r="E141" s="20">
        <v>0.39100000000000001</v>
      </c>
      <c r="F141" s="20">
        <v>0</v>
      </c>
      <c r="G141" s="20">
        <v>0.6</v>
      </c>
      <c r="H141" s="20">
        <v>0</v>
      </c>
      <c r="I141" s="20">
        <v>0</v>
      </c>
      <c r="J141" s="20">
        <v>0</v>
      </c>
      <c r="L141" s="18">
        <v>1994</v>
      </c>
      <c r="M141" s="20">
        <v>0</v>
      </c>
      <c r="N141" s="20">
        <v>0</v>
      </c>
      <c r="O141" s="20">
        <v>0</v>
      </c>
      <c r="P141" s="20">
        <v>0.4</v>
      </c>
      <c r="Q141" s="20">
        <v>0</v>
      </c>
      <c r="R141" s="20">
        <v>0.6</v>
      </c>
      <c r="S141" s="20">
        <v>0</v>
      </c>
      <c r="T141" s="20">
        <v>0</v>
      </c>
      <c r="U141" s="20">
        <v>0</v>
      </c>
      <c r="W141" s="18">
        <v>1994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1</v>
      </c>
      <c r="AE141" s="20">
        <v>0</v>
      </c>
      <c r="AF141" s="20">
        <v>0</v>
      </c>
    </row>
    <row r="142" spans="1:32" ht="15.75" thickBot="1" x14ac:dyDescent="0.3">
      <c r="A142" s="18">
        <v>1995</v>
      </c>
      <c r="B142" s="20">
        <v>0</v>
      </c>
      <c r="C142" s="20">
        <v>8.9999999999999993E-3</v>
      </c>
      <c r="D142" s="20">
        <v>0</v>
      </c>
      <c r="E142" s="20">
        <v>0.34100000000000003</v>
      </c>
      <c r="F142" s="20">
        <v>0</v>
      </c>
      <c r="G142" s="20">
        <v>0.65</v>
      </c>
      <c r="H142" s="20">
        <v>0</v>
      </c>
      <c r="I142" s="20">
        <v>0</v>
      </c>
      <c r="J142" s="20">
        <v>0</v>
      </c>
      <c r="L142" s="18">
        <v>1995</v>
      </c>
      <c r="M142" s="20">
        <v>0</v>
      </c>
      <c r="N142" s="20">
        <v>0</v>
      </c>
      <c r="O142" s="20">
        <v>0</v>
      </c>
      <c r="P142" s="20">
        <v>0.4</v>
      </c>
      <c r="Q142" s="20">
        <v>0</v>
      </c>
      <c r="R142" s="20">
        <v>0.6</v>
      </c>
      <c r="S142" s="20">
        <v>0</v>
      </c>
      <c r="T142" s="20">
        <v>0</v>
      </c>
      <c r="U142" s="20">
        <v>0</v>
      </c>
      <c r="W142" s="18">
        <v>1995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1</v>
      </c>
      <c r="AE142" s="20">
        <v>0</v>
      </c>
      <c r="AF142" s="20">
        <v>0</v>
      </c>
    </row>
    <row r="143" spans="1:32" ht="15.75" thickBot="1" x14ac:dyDescent="0.3">
      <c r="A143" s="18">
        <v>1996</v>
      </c>
      <c r="B143" s="20">
        <v>0</v>
      </c>
      <c r="C143" s="20">
        <v>8.9999999999999993E-3</v>
      </c>
      <c r="D143" s="20">
        <v>0</v>
      </c>
      <c r="E143" s="20">
        <v>0.34100000000000003</v>
      </c>
      <c r="F143" s="20">
        <v>0</v>
      </c>
      <c r="G143" s="20">
        <v>0.65</v>
      </c>
      <c r="H143" s="20">
        <v>0</v>
      </c>
      <c r="I143" s="20">
        <v>0</v>
      </c>
      <c r="J143" s="20">
        <v>0</v>
      </c>
      <c r="L143" s="18">
        <v>1996</v>
      </c>
      <c r="M143" s="20">
        <v>0</v>
      </c>
      <c r="N143" s="20">
        <v>0</v>
      </c>
      <c r="O143" s="20">
        <v>0</v>
      </c>
      <c r="P143" s="20">
        <v>0.4</v>
      </c>
      <c r="Q143" s="20">
        <v>0</v>
      </c>
      <c r="R143" s="20">
        <v>0.6</v>
      </c>
      <c r="S143" s="20">
        <v>0</v>
      </c>
      <c r="T143" s="20">
        <v>0</v>
      </c>
      <c r="U143" s="20">
        <v>0</v>
      </c>
      <c r="W143" s="18">
        <v>1996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1</v>
      </c>
      <c r="AE143" s="20">
        <v>0</v>
      </c>
      <c r="AF143" s="20">
        <v>0</v>
      </c>
    </row>
    <row r="144" spans="1:32" ht="15.75" thickBot="1" x14ac:dyDescent="0.3">
      <c r="A144" s="18">
        <v>1997</v>
      </c>
      <c r="B144" s="20">
        <v>0</v>
      </c>
      <c r="C144" s="20">
        <v>8.0000000000000002E-3</v>
      </c>
      <c r="D144" s="20">
        <v>0</v>
      </c>
      <c r="E144" s="20">
        <v>0.34200000000000003</v>
      </c>
      <c r="F144" s="20">
        <v>0</v>
      </c>
      <c r="G144" s="20">
        <v>0.65</v>
      </c>
      <c r="H144" s="20">
        <v>0</v>
      </c>
      <c r="I144" s="20">
        <v>0</v>
      </c>
      <c r="J144" s="20">
        <v>0</v>
      </c>
      <c r="L144" s="18">
        <v>1997</v>
      </c>
      <c r="M144" s="20">
        <v>0</v>
      </c>
      <c r="N144" s="20">
        <v>0</v>
      </c>
      <c r="O144" s="20">
        <v>0</v>
      </c>
      <c r="P144" s="20">
        <v>0.4</v>
      </c>
      <c r="Q144" s="20">
        <v>0</v>
      </c>
      <c r="R144" s="20">
        <v>0.6</v>
      </c>
      <c r="S144" s="20">
        <v>0</v>
      </c>
      <c r="T144" s="20">
        <v>0</v>
      </c>
      <c r="U144" s="20">
        <v>0</v>
      </c>
      <c r="W144" s="18">
        <v>1997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1</v>
      </c>
      <c r="AE144" s="20">
        <v>0</v>
      </c>
      <c r="AF144" s="20">
        <v>0</v>
      </c>
    </row>
    <row r="145" spans="1:32" ht="15.75" thickBot="1" x14ac:dyDescent="0.3">
      <c r="A145" s="18">
        <v>1998</v>
      </c>
      <c r="B145" s="20">
        <v>0</v>
      </c>
      <c r="C145" s="20">
        <v>8.0000000000000002E-3</v>
      </c>
      <c r="D145" s="20">
        <v>0</v>
      </c>
      <c r="E145" s="20">
        <v>0.34200000000000003</v>
      </c>
      <c r="F145" s="20">
        <v>0</v>
      </c>
      <c r="G145" s="20">
        <v>0.65</v>
      </c>
      <c r="H145" s="20">
        <v>0</v>
      </c>
      <c r="I145" s="20">
        <v>0</v>
      </c>
      <c r="J145" s="20">
        <v>0</v>
      </c>
      <c r="L145" s="18">
        <v>1998</v>
      </c>
      <c r="M145" s="20">
        <v>0</v>
      </c>
      <c r="N145" s="20">
        <v>0</v>
      </c>
      <c r="O145" s="20">
        <v>0</v>
      </c>
      <c r="P145" s="20">
        <v>0.4</v>
      </c>
      <c r="Q145" s="20">
        <v>0</v>
      </c>
      <c r="R145" s="20">
        <v>0.6</v>
      </c>
      <c r="S145" s="20">
        <v>0</v>
      </c>
      <c r="T145" s="20">
        <v>0</v>
      </c>
      <c r="U145" s="20">
        <v>0</v>
      </c>
      <c r="W145" s="18">
        <v>1998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1</v>
      </c>
      <c r="AE145" s="20">
        <v>0</v>
      </c>
      <c r="AF145" s="20">
        <v>0</v>
      </c>
    </row>
    <row r="146" spans="1:32" ht="15.75" thickBot="1" x14ac:dyDescent="0.3">
      <c r="A146" s="18">
        <v>1999</v>
      </c>
      <c r="B146" s="20">
        <v>0</v>
      </c>
      <c r="C146" s="20">
        <v>7.0000000000000001E-3</v>
      </c>
      <c r="D146" s="20">
        <v>0</v>
      </c>
      <c r="E146" s="20">
        <v>0.34300000000000003</v>
      </c>
      <c r="F146" s="20">
        <v>0</v>
      </c>
      <c r="G146" s="20">
        <v>0.65</v>
      </c>
      <c r="H146" s="20">
        <v>0</v>
      </c>
      <c r="I146" s="20">
        <v>0</v>
      </c>
      <c r="J146" s="20">
        <v>0</v>
      </c>
      <c r="L146" s="18">
        <v>1999</v>
      </c>
      <c r="M146" s="20">
        <v>0</v>
      </c>
      <c r="N146" s="20">
        <v>0</v>
      </c>
      <c r="O146" s="20">
        <v>0</v>
      </c>
      <c r="P146" s="20">
        <v>0.4</v>
      </c>
      <c r="Q146" s="20">
        <v>0</v>
      </c>
      <c r="R146" s="20">
        <v>0.6</v>
      </c>
      <c r="S146" s="20">
        <v>0</v>
      </c>
      <c r="T146" s="20">
        <v>0</v>
      </c>
      <c r="U146" s="20">
        <v>0</v>
      </c>
      <c r="W146" s="18">
        <v>1999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1</v>
      </c>
      <c r="AE146" s="20">
        <v>0</v>
      </c>
      <c r="AF146" s="20">
        <v>0</v>
      </c>
    </row>
    <row r="147" spans="1:32" ht="15.75" thickBot="1" x14ac:dyDescent="0.3">
      <c r="A147" s="18">
        <v>2000</v>
      </c>
      <c r="B147" s="20">
        <v>0</v>
      </c>
      <c r="C147" s="20">
        <v>0.01</v>
      </c>
      <c r="D147" s="20">
        <v>0</v>
      </c>
      <c r="E147" s="20">
        <v>0.34</v>
      </c>
      <c r="F147" s="20">
        <v>0</v>
      </c>
      <c r="G147" s="20">
        <v>0.65</v>
      </c>
      <c r="H147" s="20">
        <v>0</v>
      </c>
      <c r="I147" s="20">
        <v>0</v>
      </c>
      <c r="J147" s="20">
        <v>0</v>
      </c>
      <c r="L147" s="18">
        <v>2000</v>
      </c>
      <c r="M147" s="20">
        <v>0</v>
      </c>
      <c r="N147" s="20">
        <v>0</v>
      </c>
      <c r="O147" s="20">
        <v>0</v>
      </c>
      <c r="P147" s="20">
        <v>0.4</v>
      </c>
      <c r="Q147" s="20">
        <v>0</v>
      </c>
      <c r="R147" s="20">
        <v>0.6</v>
      </c>
      <c r="S147" s="20">
        <v>0</v>
      </c>
      <c r="T147" s="20">
        <v>0</v>
      </c>
      <c r="U147" s="20">
        <v>0</v>
      </c>
      <c r="W147" s="18">
        <v>2000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1</v>
      </c>
      <c r="AE147" s="20">
        <v>0</v>
      </c>
      <c r="AF147" s="20">
        <v>0</v>
      </c>
    </row>
    <row r="148" spans="1:32" ht="15.75" thickBot="1" x14ac:dyDescent="0.3">
      <c r="A148" s="18">
        <v>2001</v>
      </c>
      <c r="B148" s="20">
        <v>0</v>
      </c>
      <c r="C148" s="20">
        <v>0.03</v>
      </c>
      <c r="D148" s="20">
        <v>0</v>
      </c>
      <c r="E148" s="20">
        <v>0.37</v>
      </c>
      <c r="F148" s="20">
        <v>0</v>
      </c>
      <c r="G148" s="20">
        <v>0.6</v>
      </c>
      <c r="H148" s="20">
        <v>0</v>
      </c>
      <c r="I148" s="20">
        <v>0</v>
      </c>
      <c r="J148" s="20">
        <v>0</v>
      </c>
      <c r="L148" s="18">
        <v>2001</v>
      </c>
      <c r="M148" s="20">
        <v>0</v>
      </c>
      <c r="N148" s="20">
        <v>0</v>
      </c>
      <c r="O148" s="20">
        <v>0</v>
      </c>
      <c r="P148" s="20">
        <v>0.4</v>
      </c>
      <c r="Q148" s="20">
        <v>0</v>
      </c>
      <c r="R148" s="20">
        <v>0.6</v>
      </c>
      <c r="S148" s="20">
        <v>0</v>
      </c>
      <c r="T148" s="20">
        <v>0</v>
      </c>
      <c r="U148" s="20">
        <v>0</v>
      </c>
      <c r="W148" s="18">
        <v>2001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1</v>
      </c>
      <c r="AE148" s="20">
        <v>0</v>
      </c>
      <c r="AF148" s="20">
        <v>0</v>
      </c>
    </row>
    <row r="149" spans="1:32" ht="15.75" thickBot="1" x14ac:dyDescent="0.3">
      <c r="A149" s="18">
        <v>2002</v>
      </c>
      <c r="B149" s="20">
        <v>0</v>
      </c>
      <c r="C149" s="20">
        <v>0.05</v>
      </c>
      <c r="D149" s="20">
        <v>0</v>
      </c>
      <c r="E149" s="20">
        <v>0.35</v>
      </c>
      <c r="F149" s="20">
        <v>0</v>
      </c>
      <c r="G149" s="20">
        <v>0.6</v>
      </c>
      <c r="H149" s="20">
        <v>0</v>
      </c>
      <c r="I149" s="20">
        <v>0</v>
      </c>
      <c r="J149" s="20">
        <v>0</v>
      </c>
      <c r="L149" s="18">
        <v>2002</v>
      </c>
      <c r="M149" s="20">
        <v>0</v>
      </c>
      <c r="N149" s="20">
        <v>0</v>
      </c>
      <c r="O149" s="20">
        <v>0</v>
      </c>
      <c r="P149" s="20">
        <v>0.4</v>
      </c>
      <c r="Q149" s="20">
        <v>0</v>
      </c>
      <c r="R149" s="20">
        <v>0.6</v>
      </c>
      <c r="S149" s="20">
        <v>0</v>
      </c>
      <c r="T149" s="20">
        <v>0</v>
      </c>
      <c r="U149" s="20">
        <v>0</v>
      </c>
      <c r="W149" s="18">
        <v>2002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1</v>
      </c>
      <c r="AE149" s="20">
        <v>0</v>
      </c>
      <c r="AF149" s="20">
        <v>0</v>
      </c>
    </row>
    <row r="150" spans="1:32" ht="15.75" thickBot="1" x14ac:dyDescent="0.3">
      <c r="A150" s="18">
        <v>2003</v>
      </c>
      <c r="B150" s="20">
        <v>0</v>
      </c>
      <c r="C150" s="20">
        <v>0.06</v>
      </c>
      <c r="D150" s="20">
        <v>0</v>
      </c>
      <c r="E150" s="20">
        <v>0.39</v>
      </c>
      <c r="F150" s="20">
        <v>0</v>
      </c>
      <c r="G150" s="20">
        <v>0.55000000000000004</v>
      </c>
      <c r="H150" s="20">
        <v>0</v>
      </c>
      <c r="I150" s="20">
        <v>0</v>
      </c>
      <c r="J150" s="20">
        <v>0</v>
      </c>
      <c r="L150" s="18">
        <v>2003</v>
      </c>
      <c r="M150" s="20">
        <v>0</v>
      </c>
      <c r="N150" s="20">
        <v>0</v>
      </c>
      <c r="O150" s="20">
        <v>0</v>
      </c>
      <c r="P150" s="20">
        <v>0.4</v>
      </c>
      <c r="Q150" s="20">
        <v>0</v>
      </c>
      <c r="R150" s="20">
        <v>0.6</v>
      </c>
      <c r="S150" s="20">
        <v>0</v>
      </c>
      <c r="T150" s="20">
        <v>0</v>
      </c>
      <c r="U150" s="20">
        <v>0</v>
      </c>
      <c r="W150" s="18">
        <v>2003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1</v>
      </c>
      <c r="AE150" s="20">
        <v>0</v>
      </c>
      <c r="AF150" s="20">
        <v>0</v>
      </c>
    </row>
    <row r="151" spans="1:32" ht="15.75" thickBot="1" x14ac:dyDescent="0.3">
      <c r="A151" s="18">
        <v>2004</v>
      </c>
      <c r="B151" s="20">
        <v>0</v>
      </c>
      <c r="C151" s="20">
        <v>0.05</v>
      </c>
      <c r="D151" s="20">
        <v>0</v>
      </c>
      <c r="E151" s="20">
        <v>0.45</v>
      </c>
      <c r="F151" s="20">
        <v>0</v>
      </c>
      <c r="G151" s="20">
        <v>0.5</v>
      </c>
      <c r="H151" s="20">
        <v>0</v>
      </c>
      <c r="I151" s="20">
        <v>0</v>
      </c>
      <c r="J151" s="20">
        <v>0</v>
      </c>
      <c r="L151" s="18">
        <v>2004</v>
      </c>
      <c r="M151" s="20">
        <v>0</v>
      </c>
      <c r="N151" s="20">
        <v>0</v>
      </c>
      <c r="O151" s="20">
        <v>0</v>
      </c>
      <c r="P151" s="20">
        <v>0.4</v>
      </c>
      <c r="Q151" s="20">
        <v>0</v>
      </c>
      <c r="R151" s="20">
        <v>0.6</v>
      </c>
      <c r="S151" s="20">
        <v>0</v>
      </c>
      <c r="T151" s="20">
        <v>0</v>
      </c>
      <c r="U151" s="20">
        <v>0</v>
      </c>
      <c r="W151" s="18">
        <v>2004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1</v>
      </c>
      <c r="AE151" s="20">
        <v>0</v>
      </c>
      <c r="AF151" s="20">
        <v>0</v>
      </c>
    </row>
    <row r="152" spans="1:32" ht="15.75" thickBot="1" x14ac:dyDescent="0.3">
      <c r="A152" s="18">
        <v>2005</v>
      </c>
      <c r="B152" s="20">
        <v>0</v>
      </c>
      <c r="C152" s="20">
        <v>0</v>
      </c>
      <c r="D152" s="20">
        <v>0</v>
      </c>
      <c r="E152" s="20">
        <v>0.45</v>
      </c>
      <c r="F152" s="20">
        <v>0</v>
      </c>
      <c r="G152" s="20">
        <v>0.55000000000000004</v>
      </c>
      <c r="H152" s="20">
        <v>0</v>
      </c>
      <c r="I152" s="20">
        <v>0</v>
      </c>
      <c r="J152" s="20">
        <v>0</v>
      </c>
      <c r="L152" s="18">
        <v>2005</v>
      </c>
      <c r="M152" s="20">
        <v>0</v>
      </c>
      <c r="N152" s="20">
        <v>0</v>
      </c>
      <c r="O152" s="20">
        <v>0</v>
      </c>
      <c r="P152" s="20">
        <v>0.4</v>
      </c>
      <c r="Q152" s="20">
        <v>0</v>
      </c>
      <c r="R152" s="20">
        <v>0.6</v>
      </c>
      <c r="S152" s="20">
        <v>0</v>
      </c>
      <c r="T152" s="20">
        <v>0</v>
      </c>
      <c r="U152" s="20">
        <v>0</v>
      </c>
      <c r="W152" s="18">
        <v>2005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1</v>
      </c>
      <c r="AE152" s="20">
        <v>0</v>
      </c>
      <c r="AF152" s="20">
        <v>0</v>
      </c>
    </row>
    <row r="153" spans="1:32" ht="15.75" thickBot="1" x14ac:dyDescent="0.3">
      <c r="A153" s="18">
        <v>2006</v>
      </c>
      <c r="B153" s="20">
        <v>0</v>
      </c>
      <c r="C153" s="20">
        <v>0.05</v>
      </c>
      <c r="D153" s="20">
        <v>0</v>
      </c>
      <c r="E153" s="20">
        <v>0.45</v>
      </c>
      <c r="F153" s="20">
        <v>0</v>
      </c>
      <c r="G153" s="20">
        <v>0.5</v>
      </c>
      <c r="H153" s="20">
        <v>0</v>
      </c>
      <c r="I153" s="20">
        <v>0</v>
      </c>
      <c r="J153" s="20">
        <v>0</v>
      </c>
      <c r="L153" s="18">
        <v>2006</v>
      </c>
      <c r="M153" s="20">
        <v>0</v>
      </c>
      <c r="N153" s="20">
        <v>0</v>
      </c>
      <c r="O153" s="20">
        <v>0</v>
      </c>
      <c r="P153" s="20">
        <v>0.4</v>
      </c>
      <c r="Q153" s="20">
        <v>0</v>
      </c>
      <c r="R153" s="20">
        <v>0.6</v>
      </c>
      <c r="S153" s="20">
        <v>0</v>
      </c>
      <c r="T153" s="20">
        <v>0</v>
      </c>
      <c r="U153" s="20">
        <v>0</v>
      </c>
      <c r="W153" s="18">
        <v>2006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1</v>
      </c>
      <c r="AE153" s="20">
        <v>0</v>
      </c>
      <c r="AF153" s="20">
        <v>0</v>
      </c>
    </row>
    <row r="154" spans="1:32" ht="15.75" thickBot="1" x14ac:dyDescent="0.3">
      <c r="A154" s="18">
        <v>2007</v>
      </c>
      <c r="B154" s="20">
        <v>0</v>
      </c>
      <c r="C154" s="20">
        <v>0.03</v>
      </c>
      <c r="D154" s="20">
        <v>0</v>
      </c>
      <c r="E154" s="20">
        <v>0.47</v>
      </c>
      <c r="F154" s="20">
        <v>0</v>
      </c>
      <c r="G154" s="20">
        <v>0.5</v>
      </c>
      <c r="H154" s="20">
        <v>0</v>
      </c>
      <c r="I154" s="20">
        <v>0</v>
      </c>
      <c r="J154" s="20">
        <v>0</v>
      </c>
      <c r="L154" s="18">
        <v>2007</v>
      </c>
      <c r="M154" s="20">
        <v>0</v>
      </c>
      <c r="N154" s="20">
        <v>0</v>
      </c>
      <c r="O154" s="20">
        <v>0</v>
      </c>
      <c r="P154" s="20">
        <v>0.4</v>
      </c>
      <c r="Q154" s="20">
        <v>0</v>
      </c>
      <c r="R154" s="20">
        <v>0.6</v>
      </c>
      <c r="S154" s="20">
        <v>0</v>
      </c>
      <c r="T154" s="20">
        <v>0</v>
      </c>
      <c r="U154" s="20">
        <v>0</v>
      </c>
      <c r="W154" s="18">
        <v>2007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1</v>
      </c>
      <c r="AE154" s="20">
        <v>0</v>
      </c>
      <c r="AF154" s="20">
        <v>0</v>
      </c>
    </row>
    <row r="155" spans="1:32" ht="15.75" thickBot="1" x14ac:dyDescent="0.3">
      <c r="A155" s="18">
        <v>2008</v>
      </c>
      <c r="B155" s="20">
        <v>0</v>
      </c>
      <c r="C155" s="20">
        <v>0.02</v>
      </c>
      <c r="D155" s="20">
        <v>0</v>
      </c>
      <c r="E155" s="20">
        <v>0.57999999999999996</v>
      </c>
      <c r="F155" s="20">
        <v>0</v>
      </c>
      <c r="G155" s="20">
        <v>0.4</v>
      </c>
      <c r="H155" s="20">
        <v>0</v>
      </c>
      <c r="I155" s="20">
        <v>0</v>
      </c>
      <c r="J155" s="20">
        <v>0</v>
      </c>
      <c r="L155" s="18">
        <v>2008</v>
      </c>
      <c r="M155" s="20">
        <v>0</v>
      </c>
      <c r="N155" s="20">
        <v>0</v>
      </c>
      <c r="O155" s="20">
        <v>0</v>
      </c>
      <c r="P155" s="20">
        <v>0.4</v>
      </c>
      <c r="Q155" s="20">
        <v>0</v>
      </c>
      <c r="R155" s="20">
        <v>0.6</v>
      </c>
      <c r="S155" s="20">
        <v>0</v>
      </c>
      <c r="T155" s="20">
        <v>0</v>
      </c>
      <c r="U155" s="20">
        <v>0</v>
      </c>
      <c r="W155" s="18">
        <v>2008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1</v>
      </c>
      <c r="AE155" s="20">
        <v>0</v>
      </c>
      <c r="AF155" s="20">
        <v>0</v>
      </c>
    </row>
    <row r="156" spans="1:32" ht="15.75" thickBot="1" x14ac:dyDescent="0.3">
      <c r="A156" s="18">
        <v>2009</v>
      </c>
      <c r="B156" s="20">
        <v>0</v>
      </c>
      <c r="C156" s="20">
        <v>0.02</v>
      </c>
      <c r="D156" s="20">
        <v>0</v>
      </c>
      <c r="E156" s="20">
        <v>0.48</v>
      </c>
      <c r="F156" s="20">
        <v>0</v>
      </c>
      <c r="G156" s="20">
        <v>0.5</v>
      </c>
      <c r="H156" s="20">
        <v>0</v>
      </c>
      <c r="I156" s="20">
        <v>0</v>
      </c>
      <c r="J156" s="20">
        <v>0</v>
      </c>
      <c r="L156" s="18">
        <v>2009</v>
      </c>
      <c r="M156" s="20">
        <v>0</v>
      </c>
      <c r="N156" s="20">
        <v>0</v>
      </c>
      <c r="O156" s="20">
        <v>0</v>
      </c>
      <c r="P156" s="20">
        <v>0.4</v>
      </c>
      <c r="Q156" s="20">
        <v>0</v>
      </c>
      <c r="R156" s="20">
        <v>0.6</v>
      </c>
      <c r="S156" s="20">
        <v>0</v>
      </c>
      <c r="T156" s="20">
        <v>0</v>
      </c>
      <c r="U156" s="20">
        <v>0</v>
      </c>
      <c r="W156" s="18">
        <v>2009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1</v>
      </c>
      <c r="AE156" s="20">
        <v>0</v>
      </c>
      <c r="AF156" s="20">
        <v>0</v>
      </c>
    </row>
    <row r="157" spans="1:32" ht="15.75" thickBot="1" x14ac:dyDescent="0.3">
      <c r="A157" s="18">
        <v>2010</v>
      </c>
      <c r="B157" s="20">
        <v>0</v>
      </c>
      <c r="C157" s="20">
        <v>0.01</v>
      </c>
      <c r="D157" s="20">
        <v>0</v>
      </c>
      <c r="E157" s="20">
        <v>0.49</v>
      </c>
      <c r="F157" s="20">
        <v>0</v>
      </c>
      <c r="G157" s="20">
        <v>0.5</v>
      </c>
      <c r="H157" s="20">
        <v>0</v>
      </c>
      <c r="I157" s="20">
        <v>0</v>
      </c>
      <c r="J157" s="20">
        <v>0</v>
      </c>
      <c r="L157" s="18">
        <v>2010</v>
      </c>
      <c r="M157" s="20">
        <v>0</v>
      </c>
      <c r="N157" s="20">
        <v>0</v>
      </c>
      <c r="O157" s="20">
        <v>0</v>
      </c>
      <c r="P157" s="20">
        <v>0.4</v>
      </c>
      <c r="Q157" s="20">
        <v>0</v>
      </c>
      <c r="R157" s="20">
        <v>0.6</v>
      </c>
      <c r="S157" s="20">
        <v>0</v>
      </c>
      <c r="T157" s="20">
        <v>0</v>
      </c>
      <c r="U157" s="20">
        <v>0</v>
      </c>
      <c r="W157" s="18">
        <v>2010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1</v>
      </c>
      <c r="AE157" s="20">
        <v>0</v>
      </c>
      <c r="AF157" s="20">
        <v>0</v>
      </c>
    </row>
    <row r="158" spans="1:32" ht="15.75" thickBot="1" x14ac:dyDescent="0.3">
      <c r="A158" s="18">
        <v>2011</v>
      </c>
      <c r="B158" s="20">
        <v>0</v>
      </c>
      <c r="C158" s="20">
        <v>0.01</v>
      </c>
      <c r="D158" s="20">
        <v>0</v>
      </c>
      <c r="E158" s="20">
        <v>0.49</v>
      </c>
      <c r="F158" s="20">
        <v>0</v>
      </c>
      <c r="G158" s="20">
        <v>0.5</v>
      </c>
      <c r="H158" s="20">
        <v>0</v>
      </c>
      <c r="I158" s="20">
        <v>0</v>
      </c>
      <c r="J158" s="20">
        <v>0</v>
      </c>
      <c r="L158" s="18">
        <v>2011</v>
      </c>
      <c r="M158" s="20">
        <v>0</v>
      </c>
      <c r="N158" s="20">
        <v>0</v>
      </c>
      <c r="O158" s="20">
        <v>0</v>
      </c>
      <c r="P158" s="20">
        <v>0.4</v>
      </c>
      <c r="Q158" s="20">
        <v>0</v>
      </c>
      <c r="R158" s="20">
        <v>0.6</v>
      </c>
      <c r="S158" s="20">
        <v>0</v>
      </c>
      <c r="T158" s="20">
        <v>0</v>
      </c>
      <c r="U158" s="20">
        <v>0</v>
      </c>
      <c r="W158" s="18">
        <v>2011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1</v>
      </c>
      <c r="AE158" s="20">
        <v>0</v>
      </c>
      <c r="AF158" s="20">
        <v>0</v>
      </c>
    </row>
    <row r="159" spans="1:32" ht="15.75" thickBot="1" x14ac:dyDescent="0.3">
      <c r="A159" s="40">
        <v>2012</v>
      </c>
      <c r="B159" s="41">
        <v>0</v>
      </c>
      <c r="C159" s="41">
        <v>0.01</v>
      </c>
      <c r="D159" s="41">
        <v>0</v>
      </c>
      <c r="E159" s="41">
        <v>0.49</v>
      </c>
      <c r="F159" s="41">
        <v>0</v>
      </c>
      <c r="G159" s="41">
        <v>0.5</v>
      </c>
      <c r="H159" s="41">
        <v>0</v>
      </c>
      <c r="I159" s="41">
        <v>0</v>
      </c>
      <c r="J159" s="41">
        <v>0</v>
      </c>
      <c r="L159" s="40">
        <v>2012</v>
      </c>
      <c r="M159" s="59">
        <v>0</v>
      </c>
      <c r="N159" s="59">
        <v>0</v>
      </c>
      <c r="O159" s="59">
        <v>0</v>
      </c>
      <c r="P159" s="59">
        <v>0.4</v>
      </c>
      <c r="Q159" s="59">
        <v>0</v>
      </c>
      <c r="R159" s="59">
        <v>0.6</v>
      </c>
      <c r="S159" s="59">
        <v>0</v>
      </c>
      <c r="T159" s="59">
        <v>0</v>
      </c>
      <c r="U159" s="59">
        <v>0</v>
      </c>
      <c r="W159" s="40">
        <v>2012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1</v>
      </c>
      <c r="AE159" s="42">
        <v>0</v>
      </c>
      <c r="AF159" s="42">
        <v>0</v>
      </c>
    </row>
    <row r="160" spans="1:32" ht="15.75" thickBot="1" x14ac:dyDescent="0.3">
      <c r="A160" s="40">
        <v>2013</v>
      </c>
      <c r="B160" s="59">
        <v>0</v>
      </c>
      <c r="C160" s="59">
        <v>0.01</v>
      </c>
      <c r="D160" s="59">
        <v>0</v>
      </c>
      <c r="E160" s="59">
        <v>0.49</v>
      </c>
      <c r="F160" s="59">
        <v>0</v>
      </c>
      <c r="G160" s="59">
        <v>0.5</v>
      </c>
      <c r="H160" s="59">
        <v>0</v>
      </c>
      <c r="I160" s="59">
        <v>0</v>
      </c>
      <c r="J160" s="59">
        <v>0</v>
      </c>
      <c r="L160" s="40">
        <v>2013</v>
      </c>
      <c r="M160" s="59">
        <v>0</v>
      </c>
      <c r="N160" s="59">
        <v>0</v>
      </c>
      <c r="O160" s="59">
        <v>0</v>
      </c>
      <c r="P160" s="59">
        <v>0.4</v>
      </c>
      <c r="Q160" s="59">
        <v>0</v>
      </c>
      <c r="R160" s="59">
        <v>0.6</v>
      </c>
      <c r="S160" s="59">
        <v>0</v>
      </c>
      <c r="T160" s="59">
        <v>0</v>
      </c>
      <c r="U160" s="59">
        <v>0</v>
      </c>
      <c r="W160" s="40">
        <v>2013</v>
      </c>
      <c r="X160" s="59">
        <v>0</v>
      </c>
      <c r="Y160" s="59">
        <v>0</v>
      </c>
      <c r="Z160" s="59">
        <v>0</v>
      </c>
      <c r="AA160" s="59">
        <v>0</v>
      </c>
      <c r="AB160" s="59">
        <v>0</v>
      </c>
      <c r="AC160" s="59">
        <v>0</v>
      </c>
      <c r="AD160" s="59">
        <v>1</v>
      </c>
      <c r="AE160" s="59">
        <v>0</v>
      </c>
      <c r="AF160" s="59">
        <v>0</v>
      </c>
    </row>
    <row r="161" spans="1:32" ht="15.75" thickBot="1" x14ac:dyDescent="0.3">
      <c r="A161" s="40">
        <v>2014</v>
      </c>
      <c r="B161" s="59">
        <v>0</v>
      </c>
      <c r="C161" s="59">
        <v>0.01</v>
      </c>
      <c r="D161" s="59">
        <v>0</v>
      </c>
      <c r="E161" s="59">
        <v>0.49</v>
      </c>
      <c r="F161" s="59">
        <v>0</v>
      </c>
      <c r="G161" s="59">
        <v>0.5</v>
      </c>
      <c r="H161" s="59">
        <v>0</v>
      </c>
      <c r="I161" s="59">
        <v>0</v>
      </c>
      <c r="J161" s="59">
        <v>0</v>
      </c>
      <c r="L161" s="40">
        <v>2014</v>
      </c>
      <c r="M161" s="59">
        <v>0</v>
      </c>
      <c r="N161" s="59">
        <v>0</v>
      </c>
      <c r="O161" s="59">
        <v>0</v>
      </c>
      <c r="P161" s="59">
        <v>0.4</v>
      </c>
      <c r="Q161" s="59">
        <v>0</v>
      </c>
      <c r="R161" s="59">
        <v>0.6</v>
      </c>
      <c r="S161" s="59">
        <v>0</v>
      </c>
      <c r="T161" s="59">
        <v>0</v>
      </c>
      <c r="U161" s="59">
        <v>0</v>
      </c>
      <c r="W161" s="40">
        <v>2014</v>
      </c>
      <c r="X161" s="59">
        <v>0</v>
      </c>
      <c r="Y161" s="59">
        <v>0</v>
      </c>
      <c r="Z161" s="59">
        <v>0</v>
      </c>
      <c r="AA161" s="59">
        <v>0</v>
      </c>
      <c r="AB161" s="59">
        <v>0</v>
      </c>
      <c r="AC161" s="59">
        <v>0</v>
      </c>
      <c r="AD161" s="59">
        <v>1</v>
      </c>
      <c r="AE161" s="59">
        <v>0</v>
      </c>
      <c r="AF161" s="59">
        <v>0</v>
      </c>
    </row>
    <row r="162" spans="1:32" ht="15.75" thickBot="1" x14ac:dyDescent="0.3">
      <c r="A162" s="40">
        <v>2015</v>
      </c>
      <c r="B162" s="59">
        <v>0</v>
      </c>
      <c r="C162" s="59">
        <v>0.01</v>
      </c>
      <c r="D162" s="59">
        <v>0</v>
      </c>
      <c r="E162" s="59">
        <v>0.49</v>
      </c>
      <c r="F162" s="59">
        <v>0</v>
      </c>
      <c r="G162" s="59">
        <v>0.5</v>
      </c>
      <c r="H162" s="59">
        <v>0</v>
      </c>
      <c r="I162" s="59">
        <v>0</v>
      </c>
      <c r="J162" s="59">
        <v>0</v>
      </c>
      <c r="L162" s="40">
        <v>2015</v>
      </c>
      <c r="M162" s="59">
        <v>0</v>
      </c>
      <c r="N162" s="59">
        <v>0</v>
      </c>
      <c r="O162" s="59">
        <v>0</v>
      </c>
      <c r="P162" s="59">
        <v>0.4</v>
      </c>
      <c r="Q162" s="59">
        <v>0</v>
      </c>
      <c r="R162" s="59">
        <v>0.6</v>
      </c>
      <c r="S162" s="59">
        <v>0</v>
      </c>
      <c r="T162" s="59">
        <v>0</v>
      </c>
      <c r="U162" s="59">
        <v>0</v>
      </c>
      <c r="W162" s="40">
        <v>2015</v>
      </c>
      <c r="X162" s="59">
        <v>0</v>
      </c>
      <c r="Y162" s="59">
        <v>0</v>
      </c>
      <c r="Z162" s="59">
        <v>0</v>
      </c>
      <c r="AA162" s="59">
        <v>0</v>
      </c>
      <c r="AB162" s="59">
        <v>0</v>
      </c>
      <c r="AC162" s="59">
        <v>0</v>
      </c>
      <c r="AD162" s="59">
        <v>1</v>
      </c>
      <c r="AE162" s="59">
        <v>0</v>
      </c>
      <c r="AF162" s="59">
        <v>0</v>
      </c>
    </row>
    <row r="163" spans="1:32" ht="15.75" thickBot="1" x14ac:dyDescent="0.3">
      <c r="A163" s="40">
        <v>2016</v>
      </c>
      <c r="B163" s="59">
        <v>0</v>
      </c>
      <c r="C163" s="59">
        <v>0.01</v>
      </c>
      <c r="D163" s="59">
        <v>0</v>
      </c>
      <c r="E163" s="59">
        <v>0.49</v>
      </c>
      <c r="F163" s="59">
        <v>0</v>
      </c>
      <c r="G163" s="59">
        <v>0.5</v>
      </c>
      <c r="H163" s="59">
        <v>0</v>
      </c>
      <c r="I163" s="59">
        <v>0</v>
      </c>
      <c r="J163" s="59">
        <v>0</v>
      </c>
      <c r="L163" s="40">
        <v>2016</v>
      </c>
      <c r="M163" s="59">
        <v>0</v>
      </c>
      <c r="N163" s="59">
        <v>0</v>
      </c>
      <c r="O163" s="59">
        <v>0</v>
      </c>
      <c r="P163" s="59">
        <v>0.4</v>
      </c>
      <c r="Q163" s="59">
        <v>0</v>
      </c>
      <c r="R163" s="59">
        <v>0.6</v>
      </c>
      <c r="S163" s="59">
        <v>0</v>
      </c>
      <c r="T163" s="59">
        <v>0</v>
      </c>
      <c r="U163" s="59">
        <v>0</v>
      </c>
      <c r="W163" s="40">
        <v>2016</v>
      </c>
      <c r="X163" s="59">
        <v>0</v>
      </c>
      <c r="Y163" s="59">
        <v>0</v>
      </c>
      <c r="Z163" s="59">
        <v>0</v>
      </c>
      <c r="AA163" s="59">
        <v>0</v>
      </c>
      <c r="AB163" s="59">
        <v>0</v>
      </c>
      <c r="AC163" s="59">
        <v>0</v>
      </c>
      <c r="AD163" s="59">
        <v>1</v>
      </c>
      <c r="AE163" s="59">
        <v>0</v>
      </c>
      <c r="AF163" s="59">
        <v>0</v>
      </c>
    </row>
    <row r="164" spans="1:32" ht="15.75" thickBot="1" x14ac:dyDescent="0.3">
      <c r="A164" s="40">
        <v>2017</v>
      </c>
      <c r="B164" s="59">
        <v>0</v>
      </c>
      <c r="C164" s="59">
        <v>0.01</v>
      </c>
      <c r="D164" s="59">
        <v>0</v>
      </c>
      <c r="E164" s="59">
        <v>0.49</v>
      </c>
      <c r="F164" s="59">
        <v>0</v>
      </c>
      <c r="G164" s="59">
        <v>0.5</v>
      </c>
      <c r="H164" s="59">
        <v>0</v>
      </c>
      <c r="I164" s="59">
        <v>0</v>
      </c>
      <c r="J164" s="59">
        <v>0</v>
      </c>
      <c r="L164" s="40">
        <v>2017</v>
      </c>
      <c r="M164" s="59">
        <v>0</v>
      </c>
      <c r="N164" s="59">
        <v>0</v>
      </c>
      <c r="O164" s="59">
        <v>0</v>
      </c>
      <c r="P164" s="59">
        <v>0.4</v>
      </c>
      <c r="Q164" s="59">
        <v>0</v>
      </c>
      <c r="R164" s="59">
        <v>0.6</v>
      </c>
      <c r="S164" s="59">
        <v>0</v>
      </c>
      <c r="T164" s="59">
        <v>0</v>
      </c>
      <c r="U164" s="59">
        <v>0</v>
      </c>
      <c r="W164" s="40">
        <v>2017</v>
      </c>
      <c r="X164" s="59">
        <v>0</v>
      </c>
      <c r="Y164" s="59">
        <v>0</v>
      </c>
      <c r="Z164" s="59">
        <v>0</v>
      </c>
      <c r="AA164" s="59">
        <v>0</v>
      </c>
      <c r="AB164" s="59">
        <v>0</v>
      </c>
      <c r="AC164" s="59">
        <v>0</v>
      </c>
      <c r="AD164" s="59">
        <v>1</v>
      </c>
      <c r="AE164" s="59">
        <v>0</v>
      </c>
      <c r="AF164" s="59">
        <v>0</v>
      </c>
    </row>
    <row r="165" spans="1:32" ht="15.75" thickBot="1" x14ac:dyDescent="0.3">
      <c r="A165" s="40">
        <v>2018</v>
      </c>
      <c r="B165" s="59">
        <v>0</v>
      </c>
      <c r="C165" s="59">
        <v>0.01</v>
      </c>
      <c r="D165" s="59">
        <v>0</v>
      </c>
      <c r="E165" s="59">
        <v>0.49</v>
      </c>
      <c r="F165" s="59">
        <v>0</v>
      </c>
      <c r="G165" s="59">
        <v>0.5</v>
      </c>
      <c r="H165" s="59">
        <v>0</v>
      </c>
      <c r="I165" s="59">
        <v>0</v>
      </c>
      <c r="J165" s="59">
        <v>0</v>
      </c>
      <c r="L165" s="40">
        <v>2018</v>
      </c>
      <c r="M165" s="59">
        <v>0</v>
      </c>
      <c r="N165" s="59">
        <v>0</v>
      </c>
      <c r="O165" s="59">
        <v>0</v>
      </c>
      <c r="P165" s="59">
        <v>0.4</v>
      </c>
      <c r="Q165" s="59">
        <v>0</v>
      </c>
      <c r="R165" s="59">
        <v>0.6</v>
      </c>
      <c r="S165" s="59">
        <v>0</v>
      </c>
      <c r="T165" s="59">
        <v>0</v>
      </c>
      <c r="U165" s="59">
        <v>0</v>
      </c>
      <c r="W165" s="40">
        <v>2018</v>
      </c>
      <c r="X165" s="59">
        <v>0</v>
      </c>
      <c r="Y165" s="59">
        <v>0</v>
      </c>
      <c r="Z165" s="59">
        <v>0</v>
      </c>
      <c r="AA165" s="59">
        <v>0</v>
      </c>
      <c r="AB165" s="59">
        <v>0</v>
      </c>
      <c r="AC165" s="59">
        <v>0</v>
      </c>
      <c r="AD165" s="59">
        <v>1</v>
      </c>
      <c r="AE165" s="59">
        <v>0</v>
      </c>
      <c r="AF165" s="59">
        <v>0</v>
      </c>
    </row>
    <row r="166" spans="1:32" ht="15.75" thickBot="1" x14ac:dyDescent="0.3">
      <c r="A166" s="40">
        <v>2019</v>
      </c>
      <c r="B166" s="59">
        <v>0</v>
      </c>
      <c r="C166" s="59">
        <v>0.01</v>
      </c>
      <c r="D166" s="59">
        <v>0</v>
      </c>
      <c r="E166" s="59">
        <v>0.49</v>
      </c>
      <c r="F166" s="59">
        <v>0</v>
      </c>
      <c r="G166" s="59">
        <v>0.5</v>
      </c>
      <c r="H166" s="59">
        <v>0</v>
      </c>
      <c r="I166" s="59">
        <v>0</v>
      </c>
      <c r="J166" s="59">
        <v>0</v>
      </c>
      <c r="L166" s="40">
        <v>2019</v>
      </c>
      <c r="M166" s="59">
        <v>0</v>
      </c>
      <c r="N166" s="59">
        <v>0</v>
      </c>
      <c r="O166" s="59">
        <v>0</v>
      </c>
      <c r="P166" s="59">
        <v>0.4</v>
      </c>
      <c r="Q166" s="59">
        <v>0</v>
      </c>
      <c r="R166" s="59">
        <v>0.6</v>
      </c>
      <c r="S166" s="59">
        <v>0</v>
      </c>
      <c r="T166" s="59">
        <v>0</v>
      </c>
      <c r="U166" s="59">
        <v>0</v>
      </c>
      <c r="W166" s="40">
        <v>2019</v>
      </c>
      <c r="X166" s="59">
        <v>0</v>
      </c>
      <c r="Y166" s="59">
        <v>0</v>
      </c>
      <c r="Z166" s="59">
        <v>0</v>
      </c>
      <c r="AA166" s="59">
        <v>0</v>
      </c>
      <c r="AB166" s="59">
        <v>0</v>
      </c>
      <c r="AC166" s="59">
        <v>0</v>
      </c>
      <c r="AD166" s="59">
        <v>1</v>
      </c>
      <c r="AE166" s="59">
        <v>0</v>
      </c>
      <c r="AF166" s="59">
        <v>0</v>
      </c>
    </row>
    <row r="167" spans="1:32" ht="15.75" thickBot="1" x14ac:dyDescent="0.3">
      <c r="A167" s="40">
        <v>2020</v>
      </c>
      <c r="B167" s="59">
        <v>0</v>
      </c>
      <c r="C167" s="59">
        <v>0.01</v>
      </c>
      <c r="D167" s="59">
        <v>0</v>
      </c>
      <c r="E167" s="59">
        <v>0.49</v>
      </c>
      <c r="F167" s="59">
        <v>0</v>
      </c>
      <c r="G167" s="59">
        <v>0.5</v>
      </c>
      <c r="H167" s="59">
        <v>0</v>
      </c>
      <c r="I167" s="59">
        <v>0</v>
      </c>
      <c r="J167" s="59">
        <v>0</v>
      </c>
      <c r="L167" s="40">
        <v>2020</v>
      </c>
      <c r="M167" s="59">
        <v>0</v>
      </c>
      <c r="N167" s="59">
        <v>0</v>
      </c>
      <c r="O167" s="59">
        <v>0</v>
      </c>
      <c r="P167" s="59">
        <v>0.4</v>
      </c>
      <c r="Q167" s="59">
        <v>0</v>
      </c>
      <c r="R167" s="59">
        <v>0.6</v>
      </c>
      <c r="S167" s="59">
        <v>0</v>
      </c>
      <c r="T167" s="59">
        <v>0</v>
      </c>
      <c r="U167" s="59">
        <v>0</v>
      </c>
      <c r="W167" s="40">
        <v>2020</v>
      </c>
      <c r="X167" s="59">
        <v>0</v>
      </c>
      <c r="Y167" s="59">
        <v>0</v>
      </c>
      <c r="Z167" s="59">
        <v>0</v>
      </c>
      <c r="AA167" s="59">
        <v>0</v>
      </c>
      <c r="AB167" s="59">
        <v>0</v>
      </c>
      <c r="AC167" s="59">
        <v>0</v>
      </c>
      <c r="AD167" s="59">
        <v>1</v>
      </c>
      <c r="AE167" s="59">
        <v>0</v>
      </c>
      <c r="AF167" s="59">
        <v>0</v>
      </c>
    </row>
    <row r="168" spans="1:32" ht="15.75" thickBot="1" x14ac:dyDescent="0.3">
      <c r="A168" s="40">
        <v>2021</v>
      </c>
      <c r="B168" s="59">
        <v>0</v>
      </c>
      <c r="C168" s="59">
        <v>0.01</v>
      </c>
      <c r="D168" s="59">
        <v>0</v>
      </c>
      <c r="E168" s="59">
        <v>0.49</v>
      </c>
      <c r="F168" s="59">
        <v>0</v>
      </c>
      <c r="G168" s="59">
        <v>0.5</v>
      </c>
      <c r="H168" s="59">
        <v>0</v>
      </c>
      <c r="I168" s="59">
        <v>0</v>
      </c>
      <c r="J168" s="59">
        <v>0</v>
      </c>
      <c r="L168" s="40">
        <v>2021</v>
      </c>
      <c r="M168" s="59">
        <v>0</v>
      </c>
      <c r="N168" s="59">
        <v>0</v>
      </c>
      <c r="O168" s="59">
        <v>0</v>
      </c>
      <c r="P168" s="59">
        <v>0.4</v>
      </c>
      <c r="Q168" s="59">
        <v>0</v>
      </c>
      <c r="R168" s="59">
        <v>0.6</v>
      </c>
      <c r="S168" s="59">
        <v>0</v>
      </c>
      <c r="T168" s="59">
        <v>0</v>
      </c>
      <c r="U168" s="59">
        <v>0</v>
      </c>
      <c r="W168" s="40">
        <v>2021</v>
      </c>
      <c r="X168" s="59">
        <v>0</v>
      </c>
      <c r="Y168" s="59">
        <v>0</v>
      </c>
      <c r="Z168" s="59">
        <v>0</v>
      </c>
      <c r="AA168" s="59">
        <v>0</v>
      </c>
      <c r="AB168" s="59">
        <v>0</v>
      </c>
      <c r="AC168" s="59">
        <v>0</v>
      </c>
      <c r="AD168" s="59">
        <v>1</v>
      </c>
      <c r="AE168" s="59">
        <v>0</v>
      </c>
      <c r="AF168" s="59">
        <v>0</v>
      </c>
    </row>
    <row r="169" spans="1:32" ht="15.75" thickBot="1" x14ac:dyDescent="0.3">
      <c r="A169" s="40">
        <v>2022</v>
      </c>
      <c r="B169" s="59">
        <v>0</v>
      </c>
      <c r="C169" s="59">
        <v>0.01</v>
      </c>
      <c r="D169" s="59">
        <v>0</v>
      </c>
      <c r="E169" s="59">
        <v>0.49</v>
      </c>
      <c r="F169" s="59">
        <v>0</v>
      </c>
      <c r="G169" s="59">
        <v>0.5</v>
      </c>
      <c r="H169" s="59">
        <v>0</v>
      </c>
      <c r="I169" s="59">
        <v>0</v>
      </c>
      <c r="J169" s="59">
        <v>0</v>
      </c>
      <c r="L169" s="40">
        <v>2022</v>
      </c>
      <c r="M169" s="59">
        <v>0</v>
      </c>
      <c r="N169" s="59">
        <v>0</v>
      </c>
      <c r="O169" s="59">
        <v>0</v>
      </c>
      <c r="P169" s="59">
        <v>0.4</v>
      </c>
      <c r="Q169" s="59">
        <v>0</v>
      </c>
      <c r="R169" s="59">
        <v>0.6</v>
      </c>
      <c r="S169" s="59">
        <v>0</v>
      </c>
      <c r="T169" s="59">
        <v>0</v>
      </c>
      <c r="U169" s="59">
        <v>0</v>
      </c>
      <c r="W169" s="40">
        <v>2022</v>
      </c>
      <c r="X169" s="59">
        <v>0</v>
      </c>
      <c r="Y169" s="59">
        <v>0</v>
      </c>
      <c r="Z169" s="59">
        <v>0</v>
      </c>
      <c r="AA169" s="59">
        <v>0</v>
      </c>
      <c r="AB169" s="59">
        <v>0</v>
      </c>
      <c r="AC169" s="59">
        <v>0</v>
      </c>
      <c r="AD169" s="59">
        <v>1</v>
      </c>
      <c r="AE169" s="59">
        <v>0</v>
      </c>
      <c r="AF169" s="59">
        <v>0</v>
      </c>
    </row>
    <row r="170" spans="1:32" ht="15.75" thickBot="1" x14ac:dyDescent="0.3">
      <c r="A170" s="40">
        <v>2023</v>
      </c>
      <c r="B170" s="59">
        <v>0</v>
      </c>
      <c r="C170" s="59">
        <v>0.01</v>
      </c>
      <c r="D170" s="59">
        <v>0</v>
      </c>
      <c r="E170" s="59">
        <v>0.49</v>
      </c>
      <c r="F170" s="59">
        <v>0</v>
      </c>
      <c r="G170" s="59">
        <v>0.5</v>
      </c>
      <c r="H170" s="59">
        <v>0</v>
      </c>
      <c r="I170" s="59">
        <v>0</v>
      </c>
      <c r="J170" s="59">
        <v>0</v>
      </c>
      <c r="L170" s="40">
        <v>2023</v>
      </c>
      <c r="M170" s="59">
        <v>0</v>
      </c>
      <c r="N170" s="59">
        <v>0</v>
      </c>
      <c r="O170" s="59">
        <v>0</v>
      </c>
      <c r="P170" s="59">
        <v>0.4</v>
      </c>
      <c r="Q170" s="59">
        <v>0</v>
      </c>
      <c r="R170" s="59">
        <v>0.6</v>
      </c>
      <c r="S170" s="59">
        <v>0</v>
      </c>
      <c r="T170" s="59">
        <v>0</v>
      </c>
      <c r="U170" s="59">
        <v>0</v>
      </c>
      <c r="W170" s="40">
        <v>2023</v>
      </c>
      <c r="X170" s="59">
        <v>0</v>
      </c>
      <c r="Y170" s="59">
        <v>0</v>
      </c>
      <c r="Z170" s="59">
        <v>0</v>
      </c>
      <c r="AA170" s="59">
        <v>0</v>
      </c>
      <c r="AB170" s="59">
        <v>0</v>
      </c>
      <c r="AC170" s="59">
        <v>0</v>
      </c>
      <c r="AD170" s="59">
        <v>1</v>
      </c>
      <c r="AE170" s="59">
        <v>0</v>
      </c>
      <c r="AF170" s="59">
        <v>0</v>
      </c>
    </row>
    <row r="171" spans="1:32" x14ac:dyDescent="0.25">
      <c r="A171" s="427"/>
      <c r="B171" s="428"/>
      <c r="C171" s="428"/>
      <c r="D171" s="428"/>
      <c r="E171" s="428"/>
      <c r="F171" s="428"/>
      <c r="G171" s="428"/>
      <c r="H171" s="428"/>
      <c r="I171" s="428"/>
      <c r="J171" s="428"/>
      <c r="L171" s="427"/>
      <c r="M171" s="428"/>
      <c r="N171" s="428"/>
      <c r="O171" s="428"/>
      <c r="P171" s="428"/>
      <c r="Q171" s="428"/>
      <c r="R171" s="428"/>
      <c r="S171" s="428"/>
      <c r="T171" s="428"/>
      <c r="U171" s="428"/>
      <c r="W171" s="427"/>
      <c r="X171" s="428"/>
      <c r="Y171" s="428"/>
      <c r="Z171" s="428"/>
      <c r="AA171" s="428"/>
      <c r="AB171" s="428"/>
      <c r="AC171" s="428"/>
      <c r="AD171" s="428"/>
      <c r="AE171" s="428"/>
      <c r="AF171" s="428"/>
    </row>
    <row r="172" spans="1:32" ht="15.75" thickBot="1" x14ac:dyDescent="0.3"/>
    <row r="173" spans="1:32" ht="15" customHeight="1" x14ac:dyDescent="0.25">
      <c r="A173" s="23"/>
      <c r="B173" s="377" t="s">
        <v>103</v>
      </c>
      <c r="C173" s="378"/>
      <c r="D173" s="378"/>
      <c r="E173" s="378"/>
      <c r="F173" s="378"/>
      <c r="G173" s="378"/>
      <c r="H173" s="378"/>
      <c r="I173" s="378"/>
      <c r="J173" s="379"/>
      <c r="L173" s="23"/>
      <c r="M173" s="377" t="s">
        <v>103</v>
      </c>
      <c r="N173" s="378"/>
      <c r="O173" s="378"/>
      <c r="P173" s="378"/>
      <c r="Q173" s="378"/>
      <c r="R173" s="378"/>
      <c r="S173" s="378"/>
      <c r="T173" s="378"/>
      <c r="U173" s="379"/>
      <c r="W173" s="23"/>
      <c r="X173" s="377" t="s">
        <v>103</v>
      </c>
      <c r="Y173" s="378"/>
      <c r="Z173" s="378"/>
      <c r="AA173" s="378"/>
      <c r="AB173" s="378"/>
      <c r="AC173" s="378"/>
      <c r="AD173" s="378"/>
      <c r="AE173" s="378"/>
      <c r="AF173" s="379"/>
    </row>
    <row r="174" spans="1:32" ht="15.75" thickBot="1" x14ac:dyDescent="0.3">
      <c r="A174" s="24" t="s">
        <v>101</v>
      </c>
      <c r="B174" s="380"/>
      <c r="C174" s="381"/>
      <c r="D174" s="381"/>
      <c r="E174" s="381"/>
      <c r="F174" s="381"/>
      <c r="G174" s="381"/>
      <c r="H174" s="381"/>
      <c r="I174" s="381"/>
      <c r="J174" s="382"/>
      <c r="L174" s="24" t="s">
        <v>101</v>
      </c>
      <c r="M174" s="380"/>
      <c r="N174" s="381"/>
      <c r="O174" s="381"/>
      <c r="P174" s="381"/>
      <c r="Q174" s="381"/>
      <c r="R174" s="381"/>
      <c r="S174" s="381"/>
      <c r="T174" s="381"/>
      <c r="U174" s="382"/>
      <c r="W174" s="24" t="s">
        <v>101</v>
      </c>
      <c r="X174" s="380"/>
      <c r="Y174" s="381"/>
      <c r="Z174" s="381"/>
      <c r="AA174" s="381"/>
      <c r="AB174" s="381"/>
      <c r="AC174" s="381"/>
      <c r="AD174" s="381"/>
      <c r="AE174" s="381"/>
      <c r="AF174" s="382"/>
    </row>
    <row r="175" spans="1:32" ht="28.5" customHeight="1" x14ac:dyDescent="0.25">
      <c r="A175" s="24" t="s">
        <v>102</v>
      </c>
      <c r="B175" s="27" t="s">
        <v>104</v>
      </c>
      <c r="C175" s="363" t="s">
        <v>106</v>
      </c>
      <c r="D175" s="363" t="s">
        <v>107</v>
      </c>
      <c r="E175" s="363" t="s">
        <v>108</v>
      </c>
      <c r="F175" s="27" t="s">
        <v>109</v>
      </c>
      <c r="G175" s="27" t="s">
        <v>111</v>
      </c>
      <c r="H175" s="363" t="s">
        <v>114</v>
      </c>
      <c r="I175" s="363" t="s">
        <v>115</v>
      </c>
      <c r="J175" s="363" t="s">
        <v>116</v>
      </c>
      <c r="L175" s="24" t="s">
        <v>102</v>
      </c>
      <c r="M175" s="27" t="s">
        <v>104</v>
      </c>
      <c r="N175" s="363" t="s">
        <v>106</v>
      </c>
      <c r="O175" s="363" t="s">
        <v>107</v>
      </c>
      <c r="P175" s="363" t="s">
        <v>108</v>
      </c>
      <c r="Q175" s="27" t="s">
        <v>109</v>
      </c>
      <c r="R175" s="27" t="s">
        <v>111</v>
      </c>
      <c r="S175" s="363" t="s">
        <v>114</v>
      </c>
      <c r="T175" s="363" t="s">
        <v>115</v>
      </c>
      <c r="U175" s="363" t="s">
        <v>116</v>
      </c>
      <c r="W175" s="24" t="s">
        <v>102</v>
      </c>
      <c r="X175" s="27" t="s">
        <v>104</v>
      </c>
      <c r="Y175" s="363" t="s">
        <v>106</v>
      </c>
      <c r="Z175" s="363" t="s">
        <v>107</v>
      </c>
      <c r="AA175" s="363" t="s">
        <v>108</v>
      </c>
      <c r="AB175" s="27" t="s">
        <v>109</v>
      </c>
      <c r="AC175" s="27" t="s">
        <v>111</v>
      </c>
      <c r="AD175" s="363" t="s">
        <v>114</v>
      </c>
      <c r="AE175" s="363" t="s">
        <v>115</v>
      </c>
      <c r="AF175" s="363" t="s">
        <v>116</v>
      </c>
    </row>
    <row r="176" spans="1:32" x14ac:dyDescent="0.25">
      <c r="A176" s="31"/>
      <c r="B176" s="27" t="s">
        <v>105</v>
      </c>
      <c r="C176" s="364"/>
      <c r="D176" s="364"/>
      <c r="E176" s="364"/>
      <c r="F176" s="27" t="s">
        <v>110</v>
      </c>
      <c r="G176" s="27" t="s">
        <v>112</v>
      </c>
      <c r="H176" s="364"/>
      <c r="I176" s="364"/>
      <c r="J176" s="364"/>
      <c r="L176" s="31"/>
      <c r="M176" s="27" t="s">
        <v>105</v>
      </c>
      <c r="N176" s="364"/>
      <c r="O176" s="364"/>
      <c r="P176" s="364"/>
      <c r="Q176" s="27" t="s">
        <v>110</v>
      </c>
      <c r="R176" s="27" t="s">
        <v>112</v>
      </c>
      <c r="S176" s="364"/>
      <c r="T176" s="364"/>
      <c r="U176" s="364"/>
      <c r="W176" s="31"/>
      <c r="X176" s="27" t="s">
        <v>105</v>
      </c>
      <c r="Y176" s="364"/>
      <c r="Z176" s="364"/>
      <c r="AA176" s="364"/>
      <c r="AB176" s="27" t="s">
        <v>110</v>
      </c>
      <c r="AC176" s="27" t="s">
        <v>112</v>
      </c>
      <c r="AD176" s="364"/>
      <c r="AE176" s="364"/>
      <c r="AF176" s="364"/>
    </row>
    <row r="177" spans="1:32" ht="15.75" thickBot="1" x14ac:dyDescent="0.3">
      <c r="A177" s="32"/>
      <c r="B177" s="28"/>
      <c r="C177" s="365"/>
      <c r="D177" s="365"/>
      <c r="E177" s="365"/>
      <c r="F177" s="28"/>
      <c r="G177" s="29" t="s">
        <v>113</v>
      </c>
      <c r="H177" s="365"/>
      <c r="I177" s="365"/>
      <c r="J177" s="365"/>
      <c r="L177" s="32"/>
      <c r="M177" s="28"/>
      <c r="N177" s="365"/>
      <c r="O177" s="365"/>
      <c r="P177" s="365"/>
      <c r="Q177" s="28"/>
      <c r="R177" s="29" t="s">
        <v>113</v>
      </c>
      <c r="S177" s="365"/>
      <c r="T177" s="365"/>
      <c r="U177" s="365"/>
      <c r="W177" s="32"/>
      <c r="X177" s="28"/>
      <c r="Y177" s="365"/>
      <c r="Z177" s="365"/>
      <c r="AA177" s="365"/>
      <c r="AB177" s="28"/>
      <c r="AC177" s="29" t="s">
        <v>113</v>
      </c>
      <c r="AD177" s="365"/>
      <c r="AE177" s="365"/>
      <c r="AF177" s="365"/>
    </row>
    <row r="178" spans="1:32" ht="15.75" customHeight="1" thickBot="1" x14ac:dyDescent="0.3">
      <c r="A178" s="368" t="s">
        <v>121</v>
      </c>
      <c r="B178" s="369"/>
      <c r="C178" s="369"/>
      <c r="D178" s="369"/>
      <c r="E178" s="369"/>
      <c r="F178" s="369"/>
      <c r="G178" s="369"/>
      <c r="H178" s="369"/>
      <c r="I178" s="369"/>
      <c r="J178" s="370"/>
      <c r="L178" s="368" t="s">
        <v>86</v>
      </c>
      <c r="M178" s="369"/>
      <c r="N178" s="369"/>
      <c r="O178" s="369"/>
      <c r="P178" s="369"/>
      <c r="Q178" s="369"/>
      <c r="R178" s="369"/>
      <c r="S178" s="369"/>
      <c r="T178" s="369"/>
      <c r="U178" s="370"/>
      <c r="W178" s="368" t="s">
        <v>134</v>
      </c>
      <c r="X178" s="369"/>
      <c r="Y178" s="369"/>
      <c r="Z178" s="369"/>
      <c r="AA178" s="369"/>
      <c r="AB178" s="369"/>
      <c r="AC178" s="369"/>
      <c r="AD178" s="369"/>
      <c r="AE178" s="369"/>
      <c r="AF178" s="370"/>
    </row>
    <row r="179" spans="1:32" ht="15.75" thickBot="1" x14ac:dyDescent="0.3">
      <c r="A179" s="18">
        <v>1989</v>
      </c>
      <c r="B179" s="20">
        <v>0</v>
      </c>
      <c r="C179" s="20">
        <v>0.01</v>
      </c>
      <c r="D179" s="20">
        <v>0</v>
      </c>
      <c r="E179" s="20">
        <v>0.59</v>
      </c>
      <c r="F179" s="20">
        <v>0</v>
      </c>
      <c r="G179" s="20">
        <v>0.4</v>
      </c>
      <c r="H179" s="20">
        <v>0</v>
      </c>
      <c r="I179" s="20">
        <v>0</v>
      </c>
      <c r="J179" s="20">
        <v>0</v>
      </c>
      <c r="L179" s="18">
        <v>1989</v>
      </c>
      <c r="M179" s="20">
        <v>0</v>
      </c>
      <c r="N179" s="20">
        <v>0</v>
      </c>
      <c r="O179" s="20">
        <v>0.4</v>
      </c>
      <c r="P179" s="20">
        <v>0.2</v>
      </c>
      <c r="Q179" s="20">
        <v>0</v>
      </c>
      <c r="R179" s="20">
        <v>0.4</v>
      </c>
      <c r="S179" s="20">
        <v>0</v>
      </c>
      <c r="T179" s="20">
        <v>0</v>
      </c>
      <c r="U179" s="20">
        <v>0</v>
      </c>
      <c r="W179" s="18">
        <v>1989</v>
      </c>
      <c r="X179" s="20">
        <v>0</v>
      </c>
      <c r="Y179" s="20">
        <v>0.55000000000000004</v>
      </c>
      <c r="Z179" s="20">
        <v>0</v>
      </c>
      <c r="AA179" s="20">
        <v>0.25</v>
      </c>
      <c r="AB179" s="20">
        <v>0</v>
      </c>
      <c r="AC179" s="20">
        <v>0</v>
      </c>
      <c r="AD179" s="20">
        <v>0.2</v>
      </c>
      <c r="AE179" s="20">
        <v>0</v>
      </c>
      <c r="AF179" s="20">
        <v>0</v>
      </c>
    </row>
    <row r="180" spans="1:32" ht="15.75" thickBot="1" x14ac:dyDescent="0.3">
      <c r="A180" s="18">
        <v>1990</v>
      </c>
      <c r="B180" s="20">
        <v>0</v>
      </c>
      <c r="C180" s="20">
        <v>0.01</v>
      </c>
      <c r="D180" s="20">
        <v>0</v>
      </c>
      <c r="E180" s="20">
        <v>0.59</v>
      </c>
      <c r="F180" s="20">
        <v>0</v>
      </c>
      <c r="G180" s="20">
        <v>0.4</v>
      </c>
      <c r="H180" s="20">
        <v>0</v>
      </c>
      <c r="I180" s="20">
        <v>0</v>
      </c>
      <c r="J180" s="20">
        <v>0</v>
      </c>
      <c r="L180" s="18">
        <v>1990</v>
      </c>
      <c r="M180" s="20">
        <v>0</v>
      </c>
      <c r="N180" s="20">
        <v>0</v>
      </c>
      <c r="O180" s="20">
        <v>0.4</v>
      </c>
      <c r="P180" s="20">
        <v>0.2</v>
      </c>
      <c r="Q180" s="20">
        <v>0</v>
      </c>
      <c r="R180" s="20">
        <v>0.4</v>
      </c>
      <c r="S180" s="20">
        <v>0</v>
      </c>
      <c r="T180" s="20">
        <v>0</v>
      </c>
      <c r="U180" s="20">
        <v>0</v>
      </c>
      <c r="W180" s="18">
        <v>1990</v>
      </c>
      <c r="X180" s="20">
        <v>0</v>
      </c>
      <c r="Y180" s="20">
        <v>0.35</v>
      </c>
      <c r="Z180" s="20">
        <v>0</v>
      </c>
      <c r="AA180" s="20">
        <v>0.25</v>
      </c>
      <c r="AB180" s="20">
        <v>0</v>
      </c>
      <c r="AC180" s="20">
        <v>0</v>
      </c>
      <c r="AD180" s="20">
        <v>0.4</v>
      </c>
      <c r="AE180" s="20">
        <v>0</v>
      </c>
      <c r="AF180" s="20">
        <v>0</v>
      </c>
    </row>
    <row r="181" spans="1:32" ht="15.75" thickBot="1" x14ac:dyDescent="0.3">
      <c r="A181" s="18">
        <v>1991</v>
      </c>
      <c r="B181" s="20">
        <v>0</v>
      </c>
      <c r="C181" s="20">
        <v>0.01</v>
      </c>
      <c r="D181" s="20">
        <v>0</v>
      </c>
      <c r="E181" s="20">
        <v>0.59</v>
      </c>
      <c r="F181" s="20">
        <v>0</v>
      </c>
      <c r="G181" s="20">
        <v>0.4</v>
      </c>
      <c r="H181" s="20">
        <v>0</v>
      </c>
      <c r="I181" s="20">
        <v>0</v>
      </c>
      <c r="J181" s="20">
        <v>0</v>
      </c>
      <c r="L181" s="18">
        <v>1991</v>
      </c>
      <c r="M181" s="20">
        <v>0</v>
      </c>
      <c r="N181" s="20">
        <v>0</v>
      </c>
      <c r="O181" s="20">
        <v>0.4</v>
      </c>
      <c r="P181" s="20">
        <v>0.2</v>
      </c>
      <c r="Q181" s="20">
        <v>0</v>
      </c>
      <c r="R181" s="20">
        <v>0.4</v>
      </c>
      <c r="S181" s="20">
        <v>0</v>
      </c>
      <c r="T181" s="20">
        <v>0</v>
      </c>
      <c r="U181" s="20">
        <v>0</v>
      </c>
      <c r="W181" s="18">
        <v>1991</v>
      </c>
      <c r="X181" s="20">
        <v>0</v>
      </c>
      <c r="Y181" s="20">
        <v>0.35</v>
      </c>
      <c r="Z181" s="20">
        <v>0</v>
      </c>
      <c r="AA181" s="20">
        <v>0.25</v>
      </c>
      <c r="AB181" s="20">
        <v>0</v>
      </c>
      <c r="AC181" s="20">
        <v>0</v>
      </c>
      <c r="AD181" s="20">
        <v>0.4</v>
      </c>
      <c r="AE181" s="20">
        <v>0</v>
      </c>
      <c r="AF181" s="20">
        <v>0</v>
      </c>
    </row>
    <row r="182" spans="1:32" ht="15.75" thickBot="1" x14ac:dyDescent="0.3">
      <c r="A182" s="18">
        <v>1992</v>
      </c>
      <c r="B182" s="20">
        <v>0</v>
      </c>
      <c r="C182" s="20">
        <v>0.01</v>
      </c>
      <c r="D182" s="20">
        <v>0</v>
      </c>
      <c r="E182" s="20">
        <v>0.49</v>
      </c>
      <c r="F182" s="20">
        <v>0</v>
      </c>
      <c r="G182" s="20">
        <v>0.5</v>
      </c>
      <c r="H182" s="20">
        <v>0</v>
      </c>
      <c r="I182" s="20">
        <v>0</v>
      </c>
      <c r="J182" s="20">
        <v>0</v>
      </c>
      <c r="L182" s="18">
        <v>1992</v>
      </c>
      <c r="M182" s="20">
        <v>0</v>
      </c>
      <c r="N182" s="20">
        <v>0</v>
      </c>
      <c r="O182" s="20">
        <v>0.2</v>
      </c>
      <c r="P182" s="20">
        <v>0.3</v>
      </c>
      <c r="Q182" s="20">
        <v>0</v>
      </c>
      <c r="R182" s="20">
        <v>0.5</v>
      </c>
      <c r="S182" s="20">
        <v>0</v>
      </c>
      <c r="T182" s="20">
        <v>0</v>
      </c>
      <c r="U182" s="20">
        <v>0</v>
      </c>
      <c r="W182" s="18">
        <v>1992</v>
      </c>
      <c r="X182" s="20">
        <v>0</v>
      </c>
      <c r="Y182" s="20">
        <v>0.3</v>
      </c>
      <c r="Z182" s="20">
        <v>0</v>
      </c>
      <c r="AA182" s="20">
        <v>0.3</v>
      </c>
      <c r="AB182" s="20">
        <v>0</v>
      </c>
      <c r="AC182" s="20">
        <v>0</v>
      </c>
      <c r="AD182" s="20">
        <v>0.4</v>
      </c>
      <c r="AE182" s="20">
        <v>0</v>
      </c>
      <c r="AF182" s="20">
        <v>0</v>
      </c>
    </row>
    <row r="183" spans="1:32" ht="15.75" thickBot="1" x14ac:dyDescent="0.3">
      <c r="A183" s="18">
        <v>1993</v>
      </c>
      <c r="B183" s="20">
        <v>0</v>
      </c>
      <c r="C183" s="20">
        <v>0.01</v>
      </c>
      <c r="D183" s="20">
        <v>0</v>
      </c>
      <c r="E183" s="20">
        <v>0.49</v>
      </c>
      <c r="F183" s="20">
        <v>0</v>
      </c>
      <c r="G183" s="20">
        <v>0.5</v>
      </c>
      <c r="H183" s="20">
        <v>0</v>
      </c>
      <c r="I183" s="20">
        <v>0</v>
      </c>
      <c r="J183" s="20">
        <v>0</v>
      </c>
      <c r="L183" s="18">
        <v>1993</v>
      </c>
      <c r="M183" s="20">
        <v>0</v>
      </c>
      <c r="N183" s="20">
        <v>0</v>
      </c>
      <c r="O183" s="20">
        <v>0</v>
      </c>
      <c r="P183" s="20">
        <v>0.4</v>
      </c>
      <c r="Q183" s="20">
        <v>0</v>
      </c>
      <c r="R183" s="20">
        <v>0.6</v>
      </c>
      <c r="S183" s="20">
        <v>0</v>
      </c>
      <c r="T183" s="20">
        <v>0</v>
      </c>
      <c r="U183" s="20">
        <v>0</v>
      </c>
      <c r="W183" s="18">
        <v>1993</v>
      </c>
      <c r="X183" s="20">
        <v>0</v>
      </c>
      <c r="Y183" s="20">
        <v>0.32</v>
      </c>
      <c r="Z183" s="20">
        <v>0</v>
      </c>
      <c r="AA183" s="20">
        <v>0.3</v>
      </c>
      <c r="AB183" s="20">
        <v>0</v>
      </c>
      <c r="AC183" s="20">
        <v>0</v>
      </c>
      <c r="AD183" s="20">
        <v>0.38</v>
      </c>
      <c r="AE183" s="20">
        <v>0</v>
      </c>
      <c r="AF183" s="20">
        <v>0</v>
      </c>
    </row>
    <row r="184" spans="1:32" ht="15.75" thickBot="1" x14ac:dyDescent="0.3">
      <c r="A184" s="18">
        <v>1994</v>
      </c>
      <c r="B184" s="20">
        <v>0</v>
      </c>
      <c r="C184" s="20">
        <v>0</v>
      </c>
      <c r="D184" s="20">
        <v>0</v>
      </c>
      <c r="E184" s="20">
        <v>0.5</v>
      </c>
      <c r="F184" s="20">
        <v>0</v>
      </c>
      <c r="G184" s="20">
        <v>0.5</v>
      </c>
      <c r="H184" s="20">
        <v>0</v>
      </c>
      <c r="I184" s="20">
        <v>0</v>
      </c>
      <c r="J184" s="20">
        <v>0</v>
      </c>
      <c r="L184" s="18">
        <v>1994</v>
      </c>
      <c r="M184" s="20">
        <v>0</v>
      </c>
      <c r="N184" s="20">
        <v>0</v>
      </c>
      <c r="O184" s="20">
        <v>0</v>
      </c>
      <c r="P184" s="20">
        <v>0.4</v>
      </c>
      <c r="Q184" s="20">
        <v>0</v>
      </c>
      <c r="R184" s="20">
        <v>0.6</v>
      </c>
      <c r="S184" s="20">
        <v>0</v>
      </c>
      <c r="T184" s="20">
        <v>0</v>
      </c>
      <c r="U184" s="20">
        <v>0</v>
      </c>
      <c r="W184" s="18">
        <v>1994</v>
      </c>
      <c r="X184" s="20">
        <v>0</v>
      </c>
      <c r="Y184" s="20">
        <v>0.3</v>
      </c>
      <c r="Z184" s="20">
        <v>0</v>
      </c>
      <c r="AA184" s="20">
        <v>0.3</v>
      </c>
      <c r="AB184" s="20">
        <v>0</v>
      </c>
      <c r="AC184" s="20">
        <v>0</v>
      </c>
      <c r="AD184" s="20">
        <v>0.4</v>
      </c>
      <c r="AE184" s="20">
        <v>0</v>
      </c>
      <c r="AF184" s="20">
        <v>0</v>
      </c>
    </row>
    <row r="185" spans="1:32" ht="15.75" thickBot="1" x14ac:dyDescent="0.3">
      <c r="A185" s="18">
        <v>1995</v>
      </c>
      <c r="B185" s="20">
        <v>0</v>
      </c>
      <c r="C185" s="20">
        <v>0</v>
      </c>
      <c r="D185" s="20">
        <v>0</v>
      </c>
      <c r="E185" s="20">
        <v>0.5</v>
      </c>
      <c r="F185" s="20">
        <v>0</v>
      </c>
      <c r="G185" s="20">
        <v>0.5</v>
      </c>
      <c r="H185" s="20">
        <v>0</v>
      </c>
      <c r="I185" s="20">
        <v>0</v>
      </c>
      <c r="J185" s="20">
        <v>0</v>
      </c>
      <c r="L185" s="18">
        <v>1995</v>
      </c>
      <c r="M185" s="20">
        <v>0</v>
      </c>
      <c r="N185" s="20">
        <v>0</v>
      </c>
      <c r="O185" s="20">
        <v>0</v>
      </c>
      <c r="P185" s="20">
        <v>0.4</v>
      </c>
      <c r="Q185" s="20">
        <v>0</v>
      </c>
      <c r="R185" s="20">
        <v>0.6</v>
      </c>
      <c r="S185" s="20">
        <v>0</v>
      </c>
      <c r="T185" s="20">
        <v>0</v>
      </c>
      <c r="U185" s="20">
        <v>0</v>
      </c>
      <c r="W185" s="18">
        <v>1995</v>
      </c>
      <c r="X185" s="20">
        <v>0</v>
      </c>
      <c r="Y185" s="20">
        <v>0.28000000000000003</v>
      </c>
      <c r="Z185" s="20">
        <v>0</v>
      </c>
      <c r="AA185" s="20">
        <v>0.3</v>
      </c>
      <c r="AB185" s="20">
        <v>0</v>
      </c>
      <c r="AC185" s="20">
        <v>0</v>
      </c>
      <c r="AD185" s="20">
        <v>0.42</v>
      </c>
      <c r="AE185" s="20">
        <v>0</v>
      </c>
      <c r="AF185" s="20">
        <v>0</v>
      </c>
    </row>
    <row r="186" spans="1:32" ht="15.75" thickBot="1" x14ac:dyDescent="0.3">
      <c r="A186" s="18">
        <v>1996</v>
      </c>
      <c r="B186" s="20">
        <v>0</v>
      </c>
      <c r="C186" s="20">
        <v>0</v>
      </c>
      <c r="D186" s="20">
        <v>0</v>
      </c>
      <c r="E186" s="20">
        <v>0.5</v>
      </c>
      <c r="F186" s="20">
        <v>0</v>
      </c>
      <c r="G186" s="20">
        <v>0.5</v>
      </c>
      <c r="H186" s="20">
        <v>0</v>
      </c>
      <c r="I186" s="20">
        <v>0</v>
      </c>
      <c r="J186" s="20">
        <v>0</v>
      </c>
      <c r="L186" s="18">
        <v>1996</v>
      </c>
      <c r="M186" s="20">
        <v>0</v>
      </c>
      <c r="N186" s="20">
        <v>0</v>
      </c>
      <c r="O186" s="20">
        <v>0</v>
      </c>
      <c r="P186" s="20">
        <v>0.4</v>
      </c>
      <c r="Q186" s="20">
        <v>0</v>
      </c>
      <c r="R186" s="20">
        <v>0.6</v>
      </c>
      <c r="S186" s="20">
        <v>0</v>
      </c>
      <c r="T186" s="20">
        <v>0</v>
      </c>
      <c r="U186" s="20">
        <v>0</v>
      </c>
      <c r="W186" s="18">
        <v>1996</v>
      </c>
      <c r="X186" s="20">
        <v>0</v>
      </c>
      <c r="Y186" s="20">
        <v>0.27</v>
      </c>
      <c r="Z186" s="20">
        <v>0</v>
      </c>
      <c r="AA186" s="20">
        <v>0.3</v>
      </c>
      <c r="AB186" s="20">
        <v>0</v>
      </c>
      <c r="AC186" s="20">
        <v>0</v>
      </c>
      <c r="AD186" s="20">
        <v>0.43</v>
      </c>
      <c r="AE186" s="20">
        <v>0</v>
      </c>
      <c r="AF186" s="20">
        <v>0</v>
      </c>
    </row>
    <row r="187" spans="1:32" ht="15.75" thickBot="1" x14ac:dyDescent="0.3">
      <c r="A187" s="18">
        <v>1997</v>
      </c>
      <c r="B187" s="20">
        <v>0</v>
      </c>
      <c r="C187" s="20">
        <v>0</v>
      </c>
      <c r="D187" s="20">
        <v>0</v>
      </c>
      <c r="E187" s="20">
        <v>0.5</v>
      </c>
      <c r="F187" s="20">
        <v>0</v>
      </c>
      <c r="G187" s="20">
        <v>0.5</v>
      </c>
      <c r="H187" s="20">
        <v>0</v>
      </c>
      <c r="I187" s="20">
        <v>0</v>
      </c>
      <c r="J187" s="20">
        <v>0</v>
      </c>
      <c r="L187" s="18">
        <v>1997</v>
      </c>
      <c r="M187" s="20">
        <v>0</v>
      </c>
      <c r="N187" s="20">
        <v>0</v>
      </c>
      <c r="O187" s="20">
        <v>0</v>
      </c>
      <c r="P187" s="20">
        <v>0.4</v>
      </c>
      <c r="Q187" s="20">
        <v>0</v>
      </c>
      <c r="R187" s="20">
        <v>0.6</v>
      </c>
      <c r="S187" s="20">
        <v>0</v>
      </c>
      <c r="T187" s="20">
        <v>0</v>
      </c>
      <c r="U187" s="20">
        <v>0</v>
      </c>
      <c r="W187" s="18">
        <v>1997</v>
      </c>
      <c r="X187" s="20">
        <v>0</v>
      </c>
      <c r="Y187" s="20">
        <v>0.2</v>
      </c>
      <c r="Z187" s="20">
        <v>0</v>
      </c>
      <c r="AA187" s="20">
        <v>0.35</v>
      </c>
      <c r="AB187" s="20">
        <v>0</v>
      </c>
      <c r="AC187" s="20">
        <v>0</v>
      </c>
      <c r="AD187" s="20">
        <v>0.45</v>
      </c>
      <c r="AE187" s="20">
        <v>0</v>
      </c>
      <c r="AF187" s="20">
        <v>0</v>
      </c>
    </row>
    <row r="188" spans="1:32" ht="15.75" thickBot="1" x14ac:dyDescent="0.3">
      <c r="A188" s="18">
        <v>1998</v>
      </c>
      <c r="B188" s="20">
        <v>0</v>
      </c>
      <c r="C188" s="20">
        <v>0</v>
      </c>
      <c r="D188" s="20">
        <v>0</v>
      </c>
      <c r="E188" s="20">
        <v>0.5</v>
      </c>
      <c r="F188" s="20">
        <v>0</v>
      </c>
      <c r="G188" s="20">
        <v>0.5</v>
      </c>
      <c r="H188" s="20">
        <v>0</v>
      </c>
      <c r="I188" s="20">
        <v>0</v>
      </c>
      <c r="J188" s="20">
        <v>0</v>
      </c>
      <c r="L188" s="18">
        <v>1998</v>
      </c>
      <c r="M188" s="20">
        <v>0</v>
      </c>
      <c r="N188" s="20">
        <v>0</v>
      </c>
      <c r="O188" s="20">
        <v>0</v>
      </c>
      <c r="P188" s="20">
        <v>0.4</v>
      </c>
      <c r="Q188" s="20">
        <v>0</v>
      </c>
      <c r="R188" s="20">
        <v>0.6</v>
      </c>
      <c r="S188" s="20">
        <v>0</v>
      </c>
      <c r="T188" s="20">
        <v>0</v>
      </c>
      <c r="U188" s="20">
        <v>0</v>
      </c>
      <c r="W188" s="18">
        <v>1998</v>
      </c>
      <c r="X188" s="20">
        <v>0</v>
      </c>
      <c r="Y188" s="20">
        <v>0.18</v>
      </c>
      <c r="Z188" s="20">
        <v>0</v>
      </c>
      <c r="AA188" s="20">
        <v>0.35</v>
      </c>
      <c r="AB188" s="20">
        <v>0</v>
      </c>
      <c r="AC188" s="20">
        <v>0</v>
      </c>
      <c r="AD188" s="20">
        <v>0.47</v>
      </c>
      <c r="AE188" s="20">
        <v>0</v>
      </c>
      <c r="AF188" s="20">
        <v>0</v>
      </c>
    </row>
    <row r="189" spans="1:32" ht="15.75" thickBot="1" x14ac:dyDescent="0.3">
      <c r="A189" s="18">
        <v>1999</v>
      </c>
      <c r="B189" s="20">
        <v>0</v>
      </c>
      <c r="C189" s="20">
        <v>0</v>
      </c>
      <c r="D189" s="20">
        <v>0</v>
      </c>
      <c r="E189" s="20">
        <v>0.5</v>
      </c>
      <c r="F189" s="20">
        <v>0</v>
      </c>
      <c r="G189" s="20">
        <v>0.5</v>
      </c>
      <c r="H189" s="20">
        <v>0</v>
      </c>
      <c r="I189" s="20">
        <v>0</v>
      </c>
      <c r="J189" s="20">
        <v>0</v>
      </c>
      <c r="L189" s="18">
        <v>1999</v>
      </c>
      <c r="M189" s="20">
        <v>0</v>
      </c>
      <c r="N189" s="20">
        <v>0</v>
      </c>
      <c r="O189" s="20">
        <v>0</v>
      </c>
      <c r="P189" s="20">
        <v>0.4</v>
      </c>
      <c r="Q189" s="20">
        <v>0</v>
      </c>
      <c r="R189" s="20">
        <v>0.6</v>
      </c>
      <c r="S189" s="20">
        <v>0</v>
      </c>
      <c r="T189" s="20">
        <v>0</v>
      </c>
      <c r="U189" s="20">
        <v>0</v>
      </c>
      <c r="W189" s="18">
        <v>1999</v>
      </c>
      <c r="X189" s="20">
        <v>0</v>
      </c>
      <c r="Y189" s="20">
        <v>0.15</v>
      </c>
      <c r="Z189" s="20">
        <v>0</v>
      </c>
      <c r="AA189" s="20">
        <v>0.35</v>
      </c>
      <c r="AB189" s="20">
        <v>0</v>
      </c>
      <c r="AC189" s="20">
        <v>0</v>
      </c>
      <c r="AD189" s="20">
        <v>0.5</v>
      </c>
      <c r="AE189" s="20">
        <v>0</v>
      </c>
      <c r="AF189" s="20">
        <v>0</v>
      </c>
    </row>
    <row r="190" spans="1:32" ht="15.75" thickBot="1" x14ac:dyDescent="0.3">
      <c r="A190" s="18">
        <v>2000</v>
      </c>
      <c r="B190" s="20">
        <v>0</v>
      </c>
      <c r="C190" s="20">
        <v>0.01</v>
      </c>
      <c r="D190" s="20">
        <v>0</v>
      </c>
      <c r="E190" s="20">
        <v>0.49</v>
      </c>
      <c r="F190" s="20">
        <v>0</v>
      </c>
      <c r="G190" s="20">
        <v>0.5</v>
      </c>
      <c r="H190" s="20">
        <v>0</v>
      </c>
      <c r="I190" s="20">
        <v>0</v>
      </c>
      <c r="J190" s="20">
        <v>0</v>
      </c>
      <c r="L190" s="18">
        <v>2000</v>
      </c>
      <c r="M190" s="20">
        <v>0</v>
      </c>
      <c r="N190" s="20">
        <v>0</v>
      </c>
      <c r="O190" s="20">
        <v>0</v>
      </c>
      <c r="P190" s="20">
        <v>0.4</v>
      </c>
      <c r="Q190" s="20">
        <v>0</v>
      </c>
      <c r="R190" s="20">
        <v>0.6</v>
      </c>
      <c r="S190" s="20">
        <v>0</v>
      </c>
      <c r="T190" s="20">
        <v>0</v>
      </c>
      <c r="U190" s="20">
        <v>0</v>
      </c>
      <c r="W190" s="18">
        <v>2000</v>
      </c>
      <c r="X190" s="20">
        <v>0</v>
      </c>
      <c r="Y190" s="20">
        <v>0.19</v>
      </c>
      <c r="Z190" s="20">
        <v>0</v>
      </c>
      <c r="AA190" s="20">
        <v>0.35</v>
      </c>
      <c r="AB190" s="20">
        <v>0</v>
      </c>
      <c r="AC190" s="20">
        <v>0</v>
      </c>
      <c r="AD190" s="20">
        <v>0.46</v>
      </c>
      <c r="AE190" s="20">
        <v>0</v>
      </c>
      <c r="AF190" s="20">
        <v>0</v>
      </c>
    </row>
    <row r="191" spans="1:32" ht="15.75" thickBot="1" x14ac:dyDescent="0.3">
      <c r="A191" s="18">
        <v>2001</v>
      </c>
      <c r="B191" s="20">
        <v>0</v>
      </c>
      <c r="C191" s="20">
        <v>0.02</v>
      </c>
      <c r="D191" s="20">
        <v>0</v>
      </c>
      <c r="E191" s="20">
        <v>0.48</v>
      </c>
      <c r="F191" s="20">
        <v>0</v>
      </c>
      <c r="G191" s="20">
        <v>0.5</v>
      </c>
      <c r="H191" s="20">
        <v>0</v>
      </c>
      <c r="I191" s="20">
        <v>0</v>
      </c>
      <c r="J191" s="20">
        <v>0</v>
      </c>
      <c r="L191" s="18">
        <v>2001</v>
      </c>
      <c r="M191" s="20">
        <v>0</v>
      </c>
      <c r="N191" s="20">
        <v>0</v>
      </c>
      <c r="O191" s="20">
        <v>0</v>
      </c>
      <c r="P191" s="20">
        <v>0.4</v>
      </c>
      <c r="Q191" s="20">
        <v>0</v>
      </c>
      <c r="R191" s="20">
        <v>0.6</v>
      </c>
      <c r="S191" s="20">
        <v>0</v>
      </c>
      <c r="T191" s="20">
        <v>0</v>
      </c>
      <c r="U191" s="20">
        <v>0</v>
      </c>
      <c r="W191" s="18">
        <v>2001</v>
      </c>
      <c r="X191" s="20">
        <v>0</v>
      </c>
      <c r="Y191" s="20">
        <v>0.22</v>
      </c>
      <c r="Z191" s="20">
        <v>0</v>
      </c>
      <c r="AA191" s="20">
        <v>0.35</v>
      </c>
      <c r="AB191" s="20">
        <v>0</v>
      </c>
      <c r="AC191" s="20">
        <v>0</v>
      </c>
      <c r="AD191" s="20">
        <v>0.43</v>
      </c>
      <c r="AE191" s="20">
        <v>0</v>
      </c>
      <c r="AF191" s="20">
        <v>0</v>
      </c>
    </row>
    <row r="192" spans="1:32" ht="15.75" thickBot="1" x14ac:dyDescent="0.3">
      <c r="A192" s="18">
        <v>2002</v>
      </c>
      <c r="B192" s="20">
        <v>0</v>
      </c>
      <c r="C192" s="20">
        <v>0.04</v>
      </c>
      <c r="D192" s="20">
        <v>0</v>
      </c>
      <c r="E192" s="20">
        <v>0.48</v>
      </c>
      <c r="F192" s="20">
        <v>0</v>
      </c>
      <c r="G192" s="20">
        <v>0.48</v>
      </c>
      <c r="H192" s="20">
        <v>0</v>
      </c>
      <c r="I192" s="20">
        <v>0</v>
      </c>
      <c r="J192" s="20">
        <v>0</v>
      </c>
      <c r="L192" s="18">
        <v>2002</v>
      </c>
      <c r="M192" s="20">
        <v>0</v>
      </c>
      <c r="N192" s="20">
        <v>0</v>
      </c>
      <c r="O192" s="20">
        <v>0</v>
      </c>
      <c r="P192" s="20">
        <v>0.4</v>
      </c>
      <c r="Q192" s="20">
        <v>0</v>
      </c>
      <c r="R192" s="20">
        <v>0.6</v>
      </c>
      <c r="S192" s="20">
        <v>0</v>
      </c>
      <c r="T192" s="20">
        <v>0</v>
      </c>
      <c r="U192" s="20">
        <v>0</v>
      </c>
      <c r="W192" s="18">
        <v>2002</v>
      </c>
      <c r="X192" s="20">
        <v>0</v>
      </c>
      <c r="Y192" s="20">
        <v>0.26</v>
      </c>
      <c r="Z192" s="20">
        <v>0</v>
      </c>
      <c r="AA192" s="20">
        <v>0.35</v>
      </c>
      <c r="AB192" s="20">
        <v>0</v>
      </c>
      <c r="AC192" s="20">
        <v>0</v>
      </c>
      <c r="AD192" s="20">
        <v>0.39</v>
      </c>
      <c r="AE192" s="20">
        <v>0</v>
      </c>
      <c r="AF192" s="20">
        <v>0</v>
      </c>
    </row>
    <row r="193" spans="1:32" ht="15.75" thickBot="1" x14ac:dyDescent="0.3">
      <c r="A193" s="18">
        <v>2003</v>
      </c>
      <c r="B193" s="20">
        <v>0</v>
      </c>
      <c r="C193" s="20">
        <v>0.05</v>
      </c>
      <c r="D193" s="20">
        <v>0</v>
      </c>
      <c r="E193" s="20">
        <v>0.55000000000000004</v>
      </c>
      <c r="F193" s="20">
        <v>0</v>
      </c>
      <c r="G193" s="20">
        <v>0.4</v>
      </c>
      <c r="H193" s="20">
        <v>0</v>
      </c>
      <c r="I193" s="20">
        <v>0</v>
      </c>
      <c r="J193" s="20">
        <v>0</v>
      </c>
      <c r="L193" s="18">
        <v>2003</v>
      </c>
      <c r="M193" s="20">
        <v>0</v>
      </c>
      <c r="N193" s="20">
        <v>0</v>
      </c>
      <c r="O193" s="20">
        <v>0</v>
      </c>
      <c r="P193" s="20">
        <v>0.4</v>
      </c>
      <c r="Q193" s="20">
        <v>0</v>
      </c>
      <c r="R193" s="20">
        <v>0.6</v>
      </c>
      <c r="S193" s="20">
        <v>0</v>
      </c>
      <c r="T193" s="20">
        <v>0</v>
      </c>
      <c r="U193" s="20">
        <v>0</v>
      </c>
      <c r="W193" s="18">
        <v>2003</v>
      </c>
      <c r="X193" s="20">
        <v>0</v>
      </c>
      <c r="Y193" s="20">
        <v>0.3</v>
      </c>
      <c r="Z193" s="20">
        <v>0</v>
      </c>
      <c r="AA193" s="20">
        <v>0.33</v>
      </c>
      <c r="AB193" s="20">
        <v>0</v>
      </c>
      <c r="AC193" s="20">
        <v>0</v>
      </c>
      <c r="AD193" s="20">
        <v>0.37</v>
      </c>
      <c r="AE193" s="20">
        <v>0</v>
      </c>
      <c r="AF193" s="20">
        <v>0</v>
      </c>
    </row>
    <row r="194" spans="1:32" ht="15.75" thickBot="1" x14ac:dyDescent="0.3">
      <c r="A194" s="18">
        <v>2004</v>
      </c>
      <c r="B194" s="20">
        <v>0</v>
      </c>
      <c r="C194" s="20">
        <v>0.05</v>
      </c>
      <c r="D194" s="20">
        <v>0</v>
      </c>
      <c r="E194" s="20">
        <v>0.45</v>
      </c>
      <c r="F194" s="20">
        <v>0</v>
      </c>
      <c r="G194" s="20">
        <v>0.5</v>
      </c>
      <c r="H194" s="20">
        <v>0</v>
      </c>
      <c r="I194" s="20">
        <v>0</v>
      </c>
      <c r="J194" s="20">
        <v>0</v>
      </c>
      <c r="L194" s="18">
        <v>2004</v>
      </c>
      <c r="M194" s="20">
        <v>0</v>
      </c>
      <c r="N194" s="20">
        <v>0</v>
      </c>
      <c r="O194" s="20">
        <v>0</v>
      </c>
      <c r="P194" s="20">
        <v>0.4</v>
      </c>
      <c r="Q194" s="20">
        <v>0</v>
      </c>
      <c r="R194" s="20">
        <v>0.6</v>
      </c>
      <c r="S194" s="20">
        <v>0</v>
      </c>
      <c r="T194" s="20">
        <v>0</v>
      </c>
      <c r="U194" s="20">
        <v>0</v>
      </c>
      <c r="W194" s="18">
        <v>2004</v>
      </c>
      <c r="X194" s="20">
        <v>0</v>
      </c>
      <c r="Y194" s="20">
        <v>0.35</v>
      </c>
      <c r="Z194" s="20">
        <v>0</v>
      </c>
      <c r="AA194" s="20">
        <v>0.33</v>
      </c>
      <c r="AB194" s="20">
        <v>0</v>
      </c>
      <c r="AC194" s="20">
        <v>0</v>
      </c>
      <c r="AD194" s="20">
        <v>0.32</v>
      </c>
      <c r="AE194" s="20">
        <v>0</v>
      </c>
      <c r="AF194" s="20">
        <v>0</v>
      </c>
    </row>
    <row r="195" spans="1:32" ht="15.75" thickBot="1" x14ac:dyDescent="0.3">
      <c r="A195" s="18">
        <v>2005</v>
      </c>
      <c r="B195" s="20">
        <v>0</v>
      </c>
      <c r="C195" s="20">
        <v>0.01</v>
      </c>
      <c r="D195" s="20">
        <v>0</v>
      </c>
      <c r="E195" s="20">
        <v>0.44</v>
      </c>
      <c r="F195" s="20">
        <v>0</v>
      </c>
      <c r="G195" s="20">
        <v>0.55000000000000004</v>
      </c>
      <c r="H195" s="20">
        <v>0</v>
      </c>
      <c r="I195" s="20">
        <v>0</v>
      </c>
      <c r="J195" s="20">
        <v>0</v>
      </c>
      <c r="L195" s="18">
        <v>2005</v>
      </c>
      <c r="M195" s="20">
        <v>0</v>
      </c>
      <c r="N195" s="20">
        <v>0</v>
      </c>
      <c r="O195" s="20">
        <v>0</v>
      </c>
      <c r="P195" s="20">
        <v>0.4</v>
      </c>
      <c r="Q195" s="20">
        <v>0</v>
      </c>
      <c r="R195" s="20">
        <v>0.6</v>
      </c>
      <c r="S195" s="20">
        <v>0</v>
      </c>
      <c r="T195" s="20">
        <v>0</v>
      </c>
      <c r="U195" s="20">
        <v>0</v>
      </c>
      <c r="W195" s="18">
        <v>2005</v>
      </c>
      <c r="X195" s="20">
        <v>0</v>
      </c>
      <c r="Y195" s="20">
        <v>0.3</v>
      </c>
      <c r="Z195" s="20">
        <v>0</v>
      </c>
      <c r="AA195" s="20">
        <v>0.3</v>
      </c>
      <c r="AB195" s="20">
        <v>0</v>
      </c>
      <c r="AC195" s="20">
        <v>0</v>
      </c>
      <c r="AD195" s="20">
        <v>0.4</v>
      </c>
      <c r="AE195" s="20">
        <v>0</v>
      </c>
      <c r="AF195" s="20">
        <v>0</v>
      </c>
    </row>
    <row r="196" spans="1:32" ht="15.75" thickBot="1" x14ac:dyDescent="0.3">
      <c r="A196" s="18">
        <v>2006</v>
      </c>
      <c r="B196" s="20">
        <v>0</v>
      </c>
      <c r="C196" s="20">
        <v>0.05</v>
      </c>
      <c r="D196" s="20">
        <v>0</v>
      </c>
      <c r="E196" s="20">
        <v>0.45</v>
      </c>
      <c r="F196" s="20">
        <v>0</v>
      </c>
      <c r="G196" s="20">
        <v>0.5</v>
      </c>
      <c r="H196" s="20">
        <v>0</v>
      </c>
      <c r="I196" s="20">
        <v>0</v>
      </c>
      <c r="J196" s="20">
        <v>0</v>
      </c>
      <c r="L196" s="18">
        <v>2006</v>
      </c>
      <c r="M196" s="20">
        <v>0</v>
      </c>
      <c r="N196" s="20">
        <v>0</v>
      </c>
      <c r="O196" s="20">
        <v>0</v>
      </c>
      <c r="P196" s="20">
        <v>0.4</v>
      </c>
      <c r="Q196" s="20">
        <v>0</v>
      </c>
      <c r="R196" s="20">
        <v>0.6</v>
      </c>
      <c r="S196" s="20">
        <v>0</v>
      </c>
      <c r="T196" s="20">
        <v>0</v>
      </c>
      <c r="U196" s="20">
        <v>0</v>
      </c>
      <c r="W196" s="18">
        <v>2006</v>
      </c>
      <c r="X196" s="20">
        <v>0</v>
      </c>
      <c r="Y196" s="20">
        <v>0.45</v>
      </c>
      <c r="Z196" s="20">
        <v>0</v>
      </c>
      <c r="AA196" s="20">
        <v>0.3</v>
      </c>
      <c r="AB196" s="20">
        <v>0</v>
      </c>
      <c r="AC196" s="20">
        <v>0</v>
      </c>
      <c r="AD196" s="20">
        <v>0.25</v>
      </c>
      <c r="AE196" s="20">
        <v>0</v>
      </c>
      <c r="AF196" s="20">
        <v>0</v>
      </c>
    </row>
    <row r="197" spans="1:32" ht="15.75" thickBot="1" x14ac:dyDescent="0.3">
      <c r="A197" s="18">
        <v>2007</v>
      </c>
      <c r="B197" s="20">
        <v>0</v>
      </c>
      <c r="C197" s="20">
        <v>0.03</v>
      </c>
      <c r="D197" s="20">
        <v>0</v>
      </c>
      <c r="E197" s="20">
        <v>0.47</v>
      </c>
      <c r="F197" s="20">
        <v>0</v>
      </c>
      <c r="G197" s="20">
        <v>0.5</v>
      </c>
      <c r="H197" s="20">
        <v>0</v>
      </c>
      <c r="I197" s="20">
        <v>0</v>
      </c>
      <c r="J197" s="20">
        <v>0</v>
      </c>
      <c r="L197" s="18">
        <v>2007</v>
      </c>
      <c r="M197" s="20">
        <v>0</v>
      </c>
      <c r="N197" s="20">
        <v>0</v>
      </c>
      <c r="O197" s="20">
        <v>0</v>
      </c>
      <c r="P197" s="20">
        <v>0.4</v>
      </c>
      <c r="Q197" s="20">
        <v>0</v>
      </c>
      <c r="R197" s="20">
        <v>0.6</v>
      </c>
      <c r="S197" s="20">
        <v>0</v>
      </c>
      <c r="T197" s="20">
        <v>0</v>
      </c>
      <c r="U197" s="20">
        <v>0</v>
      </c>
      <c r="W197" s="18">
        <v>2007</v>
      </c>
      <c r="X197" s="20">
        <v>0</v>
      </c>
      <c r="Y197" s="20">
        <v>0.43</v>
      </c>
      <c r="Z197" s="20">
        <v>0</v>
      </c>
      <c r="AA197" s="20">
        <v>0.3</v>
      </c>
      <c r="AB197" s="20">
        <v>0</v>
      </c>
      <c r="AC197" s="20">
        <v>0</v>
      </c>
      <c r="AD197" s="20">
        <v>0.27</v>
      </c>
      <c r="AE197" s="20">
        <v>0</v>
      </c>
      <c r="AF197" s="20">
        <v>0</v>
      </c>
    </row>
    <row r="198" spans="1:32" ht="15.75" thickBot="1" x14ac:dyDescent="0.3">
      <c r="A198" s="18">
        <v>2008</v>
      </c>
      <c r="B198" s="20">
        <v>0</v>
      </c>
      <c r="C198" s="20">
        <v>0.02</v>
      </c>
      <c r="D198" s="20">
        <v>0</v>
      </c>
      <c r="E198" s="20">
        <v>0.57999999999999996</v>
      </c>
      <c r="F198" s="20">
        <v>0</v>
      </c>
      <c r="G198" s="20">
        <v>0.4</v>
      </c>
      <c r="H198" s="20">
        <v>0</v>
      </c>
      <c r="I198" s="20">
        <v>0</v>
      </c>
      <c r="J198" s="20">
        <v>0</v>
      </c>
      <c r="L198" s="18">
        <v>2008</v>
      </c>
      <c r="M198" s="20">
        <v>0</v>
      </c>
      <c r="N198" s="20">
        <v>0</v>
      </c>
      <c r="O198" s="20">
        <v>0</v>
      </c>
      <c r="P198" s="20">
        <v>0.4</v>
      </c>
      <c r="Q198" s="20">
        <v>0</v>
      </c>
      <c r="R198" s="20">
        <v>0.6</v>
      </c>
      <c r="S198" s="20">
        <v>0</v>
      </c>
      <c r="T198" s="20">
        <v>0</v>
      </c>
      <c r="U198" s="20">
        <v>0</v>
      </c>
      <c r="W198" s="18">
        <v>2008</v>
      </c>
      <c r="X198" s="20">
        <v>0</v>
      </c>
      <c r="Y198" s="20">
        <v>0.45</v>
      </c>
      <c r="Z198" s="20">
        <v>0</v>
      </c>
      <c r="AA198" s="20">
        <v>0.3</v>
      </c>
      <c r="AB198" s="20">
        <v>0</v>
      </c>
      <c r="AC198" s="20">
        <v>0</v>
      </c>
      <c r="AD198" s="20">
        <v>0.25</v>
      </c>
      <c r="AE198" s="20">
        <v>0</v>
      </c>
      <c r="AF198" s="20">
        <v>0</v>
      </c>
    </row>
    <row r="199" spans="1:32" ht="15.75" thickBot="1" x14ac:dyDescent="0.3">
      <c r="A199" s="18">
        <v>2009</v>
      </c>
      <c r="B199" s="20">
        <v>0</v>
      </c>
      <c r="C199" s="20">
        <v>0.02</v>
      </c>
      <c r="D199" s="20">
        <v>0</v>
      </c>
      <c r="E199" s="20">
        <v>0.48</v>
      </c>
      <c r="F199" s="20">
        <v>0</v>
      </c>
      <c r="G199" s="20">
        <v>0.5</v>
      </c>
      <c r="H199" s="20">
        <v>0</v>
      </c>
      <c r="I199" s="20">
        <v>0</v>
      </c>
      <c r="J199" s="20">
        <v>0</v>
      </c>
      <c r="L199" s="18">
        <v>2009</v>
      </c>
      <c r="M199" s="20">
        <v>0</v>
      </c>
      <c r="N199" s="20">
        <v>0</v>
      </c>
      <c r="O199" s="20">
        <v>0</v>
      </c>
      <c r="P199" s="20">
        <v>0.4</v>
      </c>
      <c r="Q199" s="20">
        <v>0</v>
      </c>
      <c r="R199" s="20">
        <v>0.6</v>
      </c>
      <c r="S199" s="20">
        <v>0</v>
      </c>
      <c r="T199" s="20">
        <v>0</v>
      </c>
      <c r="U199" s="20">
        <v>0</v>
      </c>
      <c r="W199" s="18">
        <v>2009</v>
      </c>
      <c r="X199" s="20">
        <v>0</v>
      </c>
      <c r="Y199" s="20">
        <v>0.4</v>
      </c>
      <c r="Z199" s="20">
        <v>0</v>
      </c>
      <c r="AA199" s="20">
        <v>0.2</v>
      </c>
      <c r="AB199" s="20">
        <v>0</v>
      </c>
      <c r="AC199" s="20">
        <v>0</v>
      </c>
      <c r="AD199" s="20">
        <v>0.4</v>
      </c>
      <c r="AE199" s="20">
        <v>0</v>
      </c>
      <c r="AF199" s="20">
        <v>0</v>
      </c>
    </row>
    <row r="200" spans="1:32" ht="15.75" thickBot="1" x14ac:dyDescent="0.3">
      <c r="A200" s="18">
        <v>2010</v>
      </c>
      <c r="B200" s="20">
        <v>0</v>
      </c>
      <c r="C200" s="20">
        <v>0.01</v>
      </c>
      <c r="D200" s="20">
        <v>0</v>
      </c>
      <c r="E200" s="20">
        <v>0.49</v>
      </c>
      <c r="F200" s="20">
        <v>0</v>
      </c>
      <c r="G200" s="20">
        <v>0.5</v>
      </c>
      <c r="H200" s="20">
        <v>0</v>
      </c>
      <c r="I200" s="20">
        <v>0</v>
      </c>
      <c r="J200" s="20">
        <v>0</v>
      </c>
      <c r="L200" s="18">
        <v>2010</v>
      </c>
      <c r="M200" s="20">
        <v>0</v>
      </c>
      <c r="N200" s="20">
        <v>0</v>
      </c>
      <c r="O200" s="20">
        <v>0</v>
      </c>
      <c r="P200" s="20">
        <v>0.4</v>
      </c>
      <c r="Q200" s="20">
        <v>0</v>
      </c>
      <c r="R200" s="20">
        <v>0.6</v>
      </c>
      <c r="S200" s="20">
        <v>0</v>
      </c>
      <c r="T200" s="20">
        <v>0</v>
      </c>
      <c r="U200" s="20">
        <v>0</v>
      </c>
      <c r="W200" s="18">
        <v>2010</v>
      </c>
      <c r="X200" s="20">
        <v>0</v>
      </c>
      <c r="Y200" s="20">
        <v>0.44</v>
      </c>
      <c r="Z200" s="20">
        <v>0</v>
      </c>
      <c r="AA200" s="20">
        <v>0.2</v>
      </c>
      <c r="AB200" s="20">
        <v>0</v>
      </c>
      <c r="AC200" s="20">
        <v>0</v>
      </c>
      <c r="AD200" s="20">
        <v>0.36</v>
      </c>
      <c r="AE200" s="20">
        <v>0</v>
      </c>
      <c r="AF200" s="20">
        <v>0</v>
      </c>
    </row>
    <row r="201" spans="1:32" ht="15.75" thickBot="1" x14ac:dyDescent="0.3">
      <c r="A201" s="18">
        <v>2011</v>
      </c>
      <c r="B201" s="20">
        <v>0</v>
      </c>
      <c r="C201" s="20">
        <v>0.01</v>
      </c>
      <c r="D201" s="20">
        <v>0</v>
      </c>
      <c r="E201" s="20">
        <v>0.49</v>
      </c>
      <c r="F201" s="20">
        <v>0</v>
      </c>
      <c r="G201" s="20">
        <v>0.5</v>
      </c>
      <c r="H201" s="20">
        <v>0</v>
      </c>
      <c r="I201" s="20">
        <v>0</v>
      </c>
      <c r="J201" s="20">
        <v>0</v>
      </c>
      <c r="L201" s="18">
        <v>2011</v>
      </c>
      <c r="M201" s="20">
        <v>0</v>
      </c>
      <c r="N201" s="20">
        <v>0</v>
      </c>
      <c r="O201" s="20">
        <v>0</v>
      </c>
      <c r="P201" s="20">
        <v>0.4</v>
      </c>
      <c r="Q201" s="20">
        <v>0</v>
      </c>
      <c r="R201" s="20">
        <v>0.6</v>
      </c>
      <c r="S201" s="20">
        <v>0</v>
      </c>
      <c r="T201" s="20">
        <v>0</v>
      </c>
      <c r="U201" s="20">
        <v>0</v>
      </c>
      <c r="W201" s="18">
        <v>2011</v>
      </c>
      <c r="X201" s="20">
        <v>0</v>
      </c>
      <c r="Y201" s="20">
        <v>0.44</v>
      </c>
      <c r="Z201" s="20">
        <v>0</v>
      </c>
      <c r="AA201" s="20">
        <v>0.2</v>
      </c>
      <c r="AB201" s="20">
        <v>0</v>
      </c>
      <c r="AC201" s="20">
        <v>0</v>
      </c>
      <c r="AD201" s="20">
        <v>0.36</v>
      </c>
      <c r="AE201" s="20">
        <v>0</v>
      </c>
      <c r="AF201" s="20">
        <v>0</v>
      </c>
    </row>
    <row r="202" spans="1:32" ht="15.75" thickBot="1" x14ac:dyDescent="0.3">
      <c r="A202" s="40">
        <v>2012</v>
      </c>
      <c r="B202" s="59">
        <v>0</v>
      </c>
      <c r="C202" s="59">
        <v>0.01</v>
      </c>
      <c r="D202" s="59">
        <v>0</v>
      </c>
      <c r="E202" s="59">
        <v>0.49</v>
      </c>
      <c r="F202" s="59">
        <v>0</v>
      </c>
      <c r="G202" s="59">
        <v>0.5</v>
      </c>
      <c r="H202" s="59">
        <v>0</v>
      </c>
      <c r="I202" s="59">
        <v>0</v>
      </c>
      <c r="J202" s="59">
        <v>0</v>
      </c>
      <c r="L202" s="40">
        <v>2012</v>
      </c>
      <c r="M202" s="59">
        <v>0</v>
      </c>
      <c r="N202" s="59">
        <v>0</v>
      </c>
      <c r="O202" s="59">
        <v>0</v>
      </c>
      <c r="P202" s="59">
        <v>0.4</v>
      </c>
      <c r="Q202" s="59">
        <v>0</v>
      </c>
      <c r="R202" s="59">
        <v>0.6</v>
      </c>
      <c r="S202" s="59">
        <v>0</v>
      </c>
      <c r="T202" s="59">
        <v>0</v>
      </c>
      <c r="U202" s="59">
        <v>0</v>
      </c>
      <c r="W202" s="40">
        <v>2012</v>
      </c>
      <c r="X202" s="42">
        <v>0</v>
      </c>
      <c r="Y202" s="42">
        <v>0.44</v>
      </c>
      <c r="Z202" s="42">
        <v>0</v>
      </c>
      <c r="AA202" s="42">
        <v>0.2</v>
      </c>
      <c r="AB202" s="42">
        <v>0</v>
      </c>
      <c r="AC202" s="42">
        <v>0</v>
      </c>
      <c r="AD202" s="42">
        <v>0.36</v>
      </c>
      <c r="AE202" s="42">
        <v>0</v>
      </c>
      <c r="AF202" s="42">
        <v>0</v>
      </c>
    </row>
    <row r="203" spans="1:32" ht="15.75" thickBot="1" x14ac:dyDescent="0.3">
      <c r="A203" s="40">
        <v>2013</v>
      </c>
      <c r="B203" s="59">
        <v>0</v>
      </c>
      <c r="C203" s="59">
        <v>0.01</v>
      </c>
      <c r="D203" s="59">
        <v>0</v>
      </c>
      <c r="E203" s="59">
        <v>0.49</v>
      </c>
      <c r="F203" s="59">
        <v>0</v>
      </c>
      <c r="G203" s="59">
        <v>0.5</v>
      </c>
      <c r="H203" s="59">
        <v>0</v>
      </c>
      <c r="I203" s="59">
        <v>0</v>
      </c>
      <c r="J203" s="59">
        <v>0</v>
      </c>
      <c r="L203" s="40">
        <v>2013</v>
      </c>
      <c r="M203" s="59">
        <v>0</v>
      </c>
      <c r="N203" s="59">
        <v>0</v>
      </c>
      <c r="O203" s="59">
        <v>0</v>
      </c>
      <c r="P203" s="59">
        <v>0.4</v>
      </c>
      <c r="Q203" s="59">
        <v>0</v>
      </c>
      <c r="R203" s="59">
        <v>0.6</v>
      </c>
      <c r="S203" s="59">
        <v>0</v>
      </c>
      <c r="T203" s="59">
        <v>0</v>
      </c>
      <c r="U203" s="59">
        <v>0</v>
      </c>
      <c r="W203" s="40">
        <v>2013</v>
      </c>
      <c r="X203" s="59">
        <v>0</v>
      </c>
      <c r="Y203" s="59">
        <v>0.44</v>
      </c>
      <c r="Z203" s="59">
        <v>0</v>
      </c>
      <c r="AA203" s="59">
        <v>0.2</v>
      </c>
      <c r="AB203" s="59">
        <v>0</v>
      </c>
      <c r="AC203" s="59">
        <v>0</v>
      </c>
      <c r="AD203" s="59">
        <v>0.36</v>
      </c>
      <c r="AE203" s="59">
        <v>0</v>
      </c>
      <c r="AF203" s="59">
        <v>0</v>
      </c>
    </row>
    <row r="204" spans="1:32" ht="15.75" thickBot="1" x14ac:dyDescent="0.3">
      <c r="A204" s="40">
        <v>2014</v>
      </c>
      <c r="B204" s="59">
        <v>0</v>
      </c>
      <c r="C204" s="59">
        <v>0.01</v>
      </c>
      <c r="D204" s="59">
        <v>0</v>
      </c>
      <c r="E204" s="59">
        <v>0.49</v>
      </c>
      <c r="F204" s="59">
        <v>0</v>
      </c>
      <c r="G204" s="59">
        <v>0.5</v>
      </c>
      <c r="H204" s="59">
        <v>0</v>
      </c>
      <c r="I204" s="59">
        <v>0</v>
      </c>
      <c r="J204" s="59">
        <v>0</v>
      </c>
      <c r="L204" s="40">
        <v>2014</v>
      </c>
      <c r="M204" s="59">
        <v>0</v>
      </c>
      <c r="N204" s="59">
        <v>0</v>
      </c>
      <c r="O204" s="59">
        <v>0</v>
      </c>
      <c r="P204" s="59">
        <v>0.4</v>
      </c>
      <c r="Q204" s="59">
        <v>0</v>
      </c>
      <c r="R204" s="59">
        <v>0.6</v>
      </c>
      <c r="S204" s="59">
        <v>0</v>
      </c>
      <c r="T204" s="59">
        <v>0</v>
      </c>
      <c r="U204" s="59">
        <v>0</v>
      </c>
      <c r="W204" s="40">
        <v>2014</v>
      </c>
      <c r="X204" s="59">
        <v>0</v>
      </c>
      <c r="Y204" s="59">
        <v>0.44</v>
      </c>
      <c r="Z204" s="59">
        <v>0</v>
      </c>
      <c r="AA204" s="59">
        <v>0.2</v>
      </c>
      <c r="AB204" s="59">
        <v>0</v>
      </c>
      <c r="AC204" s="59">
        <v>0</v>
      </c>
      <c r="AD204" s="59">
        <v>0.36</v>
      </c>
      <c r="AE204" s="59">
        <v>0</v>
      </c>
      <c r="AF204" s="59">
        <v>0</v>
      </c>
    </row>
    <row r="205" spans="1:32" ht="15.75" thickBot="1" x14ac:dyDescent="0.3">
      <c r="A205" s="40">
        <v>2015</v>
      </c>
      <c r="B205" s="59">
        <v>0</v>
      </c>
      <c r="C205" s="59">
        <v>0.01</v>
      </c>
      <c r="D205" s="59">
        <v>0</v>
      </c>
      <c r="E205" s="59">
        <v>0.49</v>
      </c>
      <c r="F205" s="59">
        <v>0</v>
      </c>
      <c r="G205" s="59">
        <v>0.5</v>
      </c>
      <c r="H205" s="59">
        <v>0</v>
      </c>
      <c r="I205" s="59">
        <v>0</v>
      </c>
      <c r="J205" s="59">
        <v>0</v>
      </c>
      <c r="L205" s="40">
        <v>2015</v>
      </c>
      <c r="M205" s="59">
        <v>0</v>
      </c>
      <c r="N205" s="59">
        <v>0</v>
      </c>
      <c r="O205" s="59">
        <v>0</v>
      </c>
      <c r="P205" s="59">
        <v>0.4</v>
      </c>
      <c r="Q205" s="59">
        <v>0</v>
      </c>
      <c r="R205" s="59">
        <v>0.6</v>
      </c>
      <c r="S205" s="59">
        <v>0</v>
      </c>
      <c r="T205" s="59">
        <v>0</v>
      </c>
      <c r="U205" s="59">
        <v>0</v>
      </c>
      <c r="W205" s="40">
        <v>2015</v>
      </c>
      <c r="X205" s="59">
        <v>0</v>
      </c>
      <c r="Y205" s="59">
        <v>0.44</v>
      </c>
      <c r="Z205" s="59">
        <v>0</v>
      </c>
      <c r="AA205" s="59">
        <v>0.2</v>
      </c>
      <c r="AB205" s="59">
        <v>0</v>
      </c>
      <c r="AC205" s="59">
        <v>0</v>
      </c>
      <c r="AD205" s="59">
        <v>0.36</v>
      </c>
      <c r="AE205" s="59">
        <v>0</v>
      </c>
      <c r="AF205" s="59">
        <v>0</v>
      </c>
    </row>
    <row r="206" spans="1:32" ht="15.75" thickBot="1" x14ac:dyDescent="0.3">
      <c r="A206" s="40">
        <v>2016</v>
      </c>
      <c r="B206" s="59">
        <v>0</v>
      </c>
      <c r="C206" s="59">
        <v>0.01</v>
      </c>
      <c r="D206" s="59">
        <v>0</v>
      </c>
      <c r="E206" s="59">
        <v>0.49</v>
      </c>
      <c r="F206" s="59">
        <v>0</v>
      </c>
      <c r="G206" s="59">
        <v>0.5</v>
      </c>
      <c r="H206" s="59">
        <v>0</v>
      </c>
      <c r="I206" s="59">
        <v>0</v>
      </c>
      <c r="J206" s="59">
        <v>0</v>
      </c>
      <c r="L206" s="40">
        <v>2016</v>
      </c>
      <c r="M206" s="59">
        <v>0</v>
      </c>
      <c r="N206" s="59">
        <v>0</v>
      </c>
      <c r="O206" s="59">
        <v>0</v>
      </c>
      <c r="P206" s="59">
        <v>0.4</v>
      </c>
      <c r="Q206" s="59">
        <v>0</v>
      </c>
      <c r="R206" s="59">
        <v>0.6</v>
      </c>
      <c r="S206" s="59">
        <v>0</v>
      </c>
      <c r="T206" s="59">
        <v>0</v>
      </c>
      <c r="U206" s="59">
        <v>0</v>
      </c>
      <c r="W206" s="40">
        <v>2016</v>
      </c>
      <c r="X206" s="59">
        <v>0</v>
      </c>
      <c r="Y206" s="59">
        <v>0.44</v>
      </c>
      <c r="Z206" s="59">
        <v>0</v>
      </c>
      <c r="AA206" s="59">
        <v>0.2</v>
      </c>
      <c r="AB206" s="59">
        <v>0</v>
      </c>
      <c r="AC206" s="59">
        <v>0</v>
      </c>
      <c r="AD206" s="59">
        <v>0.36</v>
      </c>
      <c r="AE206" s="59">
        <v>0</v>
      </c>
      <c r="AF206" s="59">
        <v>0</v>
      </c>
    </row>
    <row r="207" spans="1:32" ht="15.75" thickBot="1" x14ac:dyDescent="0.3">
      <c r="A207" s="40">
        <v>2017</v>
      </c>
      <c r="B207" s="59">
        <v>0</v>
      </c>
      <c r="C207" s="59">
        <v>0.01</v>
      </c>
      <c r="D207" s="59">
        <v>0</v>
      </c>
      <c r="E207" s="59">
        <v>0.49</v>
      </c>
      <c r="F207" s="59">
        <v>0</v>
      </c>
      <c r="G207" s="59">
        <v>0.5</v>
      </c>
      <c r="H207" s="59">
        <v>0</v>
      </c>
      <c r="I207" s="59">
        <v>0</v>
      </c>
      <c r="J207" s="59">
        <v>0</v>
      </c>
      <c r="L207" s="40">
        <v>2017</v>
      </c>
      <c r="M207" s="59">
        <v>0</v>
      </c>
      <c r="N207" s="59">
        <v>0</v>
      </c>
      <c r="O207" s="59">
        <v>0</v>
      </c>
      <c r="P207" s="59">
        <v>0.4</v>
      </c>
      <c r="Q207" s="59">
        <v>0</v>
      </c>
      <c r="R207" s="59">
        <v>0.6</v>
      </c>
      <c r="S207" s="59">
        <v>0</v>
      </c>
      <c r="T207" s="59">
        <v>0</v>
      </c>
      <c r="U207" s="59">
        <v>0</v>
      </c>
      <c r="W207" s="40">
        <v>2017</v>
      </c>
      <c r="X207" s="59">
        <v>0</v>
      </c>
      <c r="Y207" s="59">
        <v>0.44</v>
      </c>
      <c r="Z207" s="59">
        <v>0</v>
      </c>
      <c r="AA207" s="59">
        <v>0.2</v>
      </c>
      <c r="AB207" s="59">
        <v>0</v>
      </c>
      <c r="AC207" s="59">
        <v>0</v>
      </c>
      <c r="AD207" s="59">
        <v>0.36</v>
      </c>
      <c r="AE207" s="59">
        <v>0</v>
      </c>
      <c r="AF207" s="59">
        <v>0</v>
      </c>
    </row>
    <row r="208" spans="1:32" ht="15.75" thickBot="1" x14ac:dyDescent="0.3">
      <c r="A208" s="40">
        <v>2018</v>
      </c>
      <c r="B208" s="59">
        <v>0</v>
      </c>
      <c r="C208" s="59">
        <v>0.01</v>
      </c>
      <c r="D208" s="59">
        <v>0</v>
      </c>
      <c r="E208" s="59">
        <v>0.49</v>
      </c>
      <c r="F208" s="59">
        <v>0</v>
      </c>
      <c r="G208" s="59">
        <v>0.5</v>
      </c>
      <c r="H208" s="59">
        <v>0</v>
      </c>
      <c r="I208" s="59">
        <v>0</v>
      </c>
      <c r="J208" s="59">
        <v>0</v>
      </c>
      <c r="L208" s="40">
        <v>2018</v>
      </c>
      <c r="M208" s="59">
        <v>0</v>
      </c>
      <c r="N208" s="59">
        <v>0</v>
      </c>
      <c r="O208" s="59">
        <v>0</v>
      </c>
      <c r="P208" s="59">
        <v>0.4</v>
      </c>
      <c r="Q208" s="59">
        <v>0</v>
      </c>
      <c r="R208" s="59">
        <v>0.6</v>
      </c>
      <c r="S208" s="59">
        <v>0</v>
      </c>
      <c r="T208" s="59">
        <v>0</v>
      </c>
      <c r="U208" s="59">
        <v>0</v>
      </c>
      <c r="W208" s="40">
        <v>2018</v>
      </c>
      <c r="X208" s="59">
        <v>0</v>
      </c>
      <c r="Y208" s="59">
        <v>0.44</v>
      </c>
      <c r="Z208" s="59">
        <v>0</v>
      </c>
      <c r="AA208" s="59">
        <v>0.2</v>
      </c>
      <c r="AB208" s="59">
        <v>0</v>
      </c>
      <c r="AC208" s="59">
        <v>0</v>
      </c>
      <c r="AD208" s="59">
        <v>0.36</v>
      </c>
      <c r="AE208" s="59">
        <v>0</v>
      </c>
      <c r="AF208" s="59">
        <v>0</v>
      </c>
    </row>
    <row r="209" spans="1:32" ht="15.75" thickBot="1" x14ac:dyDescent="0.3">
      <c r="A209" s="40">
        <v>2019</v>
      </c>
      <c r="B209" s="59">
        <v>0</v>
      </c>
      <c r="C209" s="59">
        <v>0.01</v>
      </c>
      <c r="D209" s="59">
        <v>0</v>
      </c>
      <c r="E209" s="59">
        <v>0.49</v>
      </c>
      <c r="F209" s="59">
        <v>0</v>
      </c>
      <c r="G209" s="59">
        <v>0.5</v>
      </c>
      <c r="H209" s="59">
        <v>0</v>
      </c>
      <c r="I209" s="59">
        <v>0</v>
      </c>
      <c r="J209" s="59">
        <v>0</v>
      </c>
      <c r="L209" s="40">
        <v>2019</v>
      </c>
      <c r="M209" s="59">
        <v>0</v>
      </c>
      <c r="N209" s="59">
        <v>0</v>
      </c>
      <c r="O209" s="59">
        <v>0</v>
      </c>
      <c r="P209" s="59">
        <v>0.4</v>
      </c>
      <c r="Q209" s="59">
        <v>0</v>
      </c>
      <c r="R209" s="59">
        <v>0.6</v>
      </c>
      <c r="S209" s="59">
        <v>0</v>
      </c>
      <c r="T209" s="59">
        <v>0</v>
      </c>
      <c r="U209" s="59">
        <v>0</v>
      </c>
      <c r="W209" s="40">
        <v>2019</v>
      </c>
      <c r="X209" s="59">
        <v>0</v>
      </c>
      <c r="Y209" s="59">
        <v>0.44</v>
      </c>
      <c r="Z209" s="59">
        <v>0</v>
      </c>
      <c r="AA209" s="59">
        <v>0.2</v>
      </c>
      <c r="AB209" s="59">
        <v>0</v>
      </c>
      <c r="AC209" s="59">
        <v>0</v>
      </c>
      <c r="AD209" s="59">
        <v>0.36</v>
      </c>
      <c r="AE209" s="59">
        <v>0</v>
      </c>
      <c r="AF209" s="59">
        <v>0</v>
      </c>
    </row>
    <row r="210" spans="1:32" ht="15.75" thickBot="1" x14ac:dyDescent="0.3">
      <c r="A210" s="40">
        <v>2020</v>
      </c>
      <c r="B210" s="59">
        <v>0</v>
      </c>
      <c r="C210" s="59">
        <v>0.01</v>
      </c>
      <c r="D210" s="59">
        <v>0</v>
      </c>
      <c r="E210" s="59">
        <v>0.49</v>
      </c>
      <c r="F210" s="59">
        <v>0</v>
      </c>
      <c r="G210" s="59">
        <v>0.5</v>
      </c>
      <c r="H210" s="59">
        <v>0</v>
      </c>
      <c r="I210" s="59">
        <v>0</v>
      </c>
      <c r="J210" s="59">
        <v>0</v>
      </c>
      <c r="L210" s="40">
        <v>2020</v>
      </c>
      <c r="M210" s="59">
        <v>0</v>
      </c>
      <c r="N210" s="59">
        <v>0</v>
      </c>
      <c r="O210" s="59">
        <v>0</v>
      </c>
      <c r="P210" s="59">
        <v>0.4</v>
      </c>
      <c r="Q210" s="59">
        <v>0</v>
      </c>
      <c r="R210" s="59">
        <v>0.6</v>
      </c>
      <c r="S210" s="59">
        <v>0</v>
      </c>
      <c r="T210" s="59">
        <v>0</v>
      </c>
      <c r="U210" s="59">
        <v>0</v>
      </c>
      <c r="W210" s="40">
        <v>2020</v>
      </c>
      <c r="X210" s="59">
        <v>0</v>
      </c>
      <c r="Y210" s="59">
        <v>0.44</v>
      </c>
      <c r="Z210" s="59">
        <v>0</v>
      </c>
      <c r="AA210" s="59">
        <v>0.2</v>
      </c>
      <c r="AB210" s="59">
        <v>0</v>
      </c>
      <c r="AC210" s="59">
        <v>0</v>
      </c>
      <c r="AD210" s="59">
        <v>0.36</v>
      </c>
      <c r="AE210" s="59">
        <v>0</v>
      </c>
      <c r="AF210" s="59">
        <v>0</v>
      </c>
    </row>
    <row r="211" spans="1:32" ht="15.75" thickBot="1" x14ac:dyDescent="0.3">
      <c r="A211" s="40">
        <v>2021</v>
      </c>
      <c r="B211" s="59">
        <v>0</v>
      </c>
      <c r="C211" s="59">
        <v>0.01</v>
      </c>
      <c r="D211" s="59">
        <v>0</v>
      </c>
      <c r="E211" s="59">
        <v>0.49</v>
      </c>
      <c r="F211" s="59">
        <v>0</v>
      </c>
      <c r="G211" s="59">
        <v>0.5</v>
      </c>
      <c r="H211" s="59">
        <v>0</v>
      </c>
      <c r="I211" s="59">
        <v>0</v>
      </c>
      <c r="J211" s="59">
        <v>0</v>
      </c>
      <c r="L211" s="40">
        <v>2021</v>
      </c>
      <c r="M211" s="59">
        <v>0</v>
      </c>
      <c r="N211" s="59">
        <v>0</v>
      </c>
      <c r="O211" s="59">
        <v>0</v>
      </c>
      <c r="P211" s="59">
        <v>0.4</v>
      </c>
      <c r="Q211" s="59">
        <v>0</v>
      </c>
      <c r="R211" s="59">
        <v>0.6</v>
      </c>
      <c r="S211" s="59">
        <v>0</v>
      </c>
      <c r="T211" s="59">
        <v>0</v>
      </c>
      <c r="U211" s="59">
        <v>0</v>
      </c>
      <c r="W211" s="40">
        <v>2021</v>
      </c>
      <c r="X211" s="59">
        <v>0</v>
      </c>
      <c r="Y211" s="59">
        <v>0.44</v>
      </c>
      <c r="Z211" s="59">
        <v>0</v>
      </c>
      <c r="AA211" s="59">
        <v>0.2</v>
      </c>
      <c r="AB211" s="59">
        <v>0</v>
      </c>
      <c r="AC211" s="59">
        <v>0</v>
      </c>
      <c r="AD211" s="59">
        <v>0.36</v>
      </c>
      <c r="AE211" s="59">
        <v>0</v>
      </c>
      <c r="AF211" s="59">
        <v>0</v>
      </c>
    </row>
    <row r="212" spans="1:32" ht="15.75" thickBot="1" x14ac:dyDescent="0.3">
      <c r="A212" s="40">
        <v>2022</v>
      </c>
      <c r="B212" s="59">
        <v>0</v>
      </c>
      <c r="C212" s="59">
        <v>0.01</v>
      </c>
      <c r="D212" s="59">
        <v>0</v>
      </c>
      <c r="E212" s="59">
        <v>0.49</v>
      </c>
      <c r="F212" s="59">
        <v>0</v>
      </c>
      <c r="G212" s="59">
        <v>0.5</v>
      </c>
      <c r="H212" s="59">
        <v>0</v>
      </c>
      <c r="I212" s="59">
        <v>0</v>
      </c>
      <c r="J212" s="59">
        <v>0</v>
      </c>
      <c r="L212" s="40">
        <v>2022</v>
      </c>
      <c r="M212" s="59">
        <v>0</v>
      </c>
      <c r="N212" s="59">
        <v>0</v>
      </c>
      <c r="O212" s="59">
        <v>0</v>
      </c>
      <c r="P212" s="59">
        <v>0.4</v>
      </c>
      <c r="Q212" s="59">
        <v>0</v>
      </c>
      <c r="R212" s="59">
        <v>0.6</v>
      </c>
      <c r="S212" s="59">
        <v>0</v>
      </c>
      <c r="T212" s="59">
        <v>0</v>
      </c>
      <c r="U212" s="59">
        <v>0</v>
      </c>
      <c r="W212" s="40">
        <v>2022</v>
      </c>
      <c r="X212" s="59">
        <v>0</v>
      </c>
      <c r="Y212" s="59">
        <v>0.44</v>
      </c>
      <c r="Z212" s="59">
        <v>0</v>
      </c>
      <c r="AA212" s="59">
        <v>0.2</v>
      </c>
      <c r="AB212" s="59">
        <v>0</v>
      </c>
      <c r="AC212" s="59">
        <v>0</v>
      </c>
      <c r="AD212" s="59">
        <v>0.36</v>
      </c>
      <c r="AE212" s="59">
        <v>0</v>
      </c>
      <c r="AF212" s="59">
        <v>0</v>
      </c>
    </row>
    <row r="213" spans="1:32" ht="15.75" thickBot="1" x14ac:dyDescent="0.3">
      <c r="A213" s="40">
        <v>2023</v>
      </c>
      <c r="B213" s="59">
        <v>0</v>
      </c>
      <c r="C213" s="59">
        <v>0.01</v>
      </c>
      <c r="D213" s="59">
        <v>0</v>
      </c>
      <c r="E213" s="59">
        <v>0.49</v>
      </c>
      <c r="F213" s="59">
        <v>0</v>
      </c>
      <c r="G213" s="59">
        <v>0.5</v>
      </c>
      <c r="H213" s="59">
        <v>0</v>
      </c>
      <c r="I213" s="59">
        <v>0</v>
      </c>
      <c r="J213" s="59">
        <v>0</v>
      </c>
      <c r="L213" s="40">
        <v>2023</v>
      </c>
      <c r="M213" s="59">
        <v>0</v>
      </c>
      <c r="N213" s="59">
        <v>0</v>
      </c>
      <c r="O213" s="59">
        <v>0</v>
      </c>
      <c r="P213" s="59">
        <v>0.4</v>
      </c>
      <c r="Q213" s="59">
        <v>0</v>
      </c>
      <c r="R213" s="59">
        <v>0.6</v>
      </c>
      <c r="S213" s="59">
        <v>0</v>
      </c>
      <c r="T213" s="59">
        <v>0</v>
      </c>
      <c r="U213" s="59">
        <v>0</v>
      </c>
      <c r="W213" s="40">
        <v>2023</v>
      </c>
      <c r="X213" s="59">
        <v>0</v>
      </c>
      <c r="Y213" s="59">
        <v>0.44</v>
      </c>
      <c r="Z213" s="59">
        <v>0</v>
      </c>
      <c r="AA213" s="59">
        <v>0.2</v>
      </c>
      <c r="AB213" s="59">
        <v>0</v>
      </c>
      <c r="AC213" s="59">
        <v>0</v>
      </c>
      <c r="AD213" s="59">
        <v>0.36</v>
      </c>
      <c r="AE213" s="59">
        <v>0</v>
      </c>
      <c r="AF213" s="59">
        <v>0</v>
      </c>
    </row>
    <row r="214" spans="1:32" x14ac:dyDescent="0.25">
      <c r="A214" s="427"/>
      <c r="B214" s="428"/>
      <c r="C214" s="428"/>
      <c r="D214" s="428"/>
      <c r="E214" s="428"/>
      <c r="F214" s="428"/>
      <c r="G214" s="428"/>
      <c r="H214" s="428"/>
      <c r="I214" s="428"/>
      <c r="J214" s="428"/>
      <c r="L214" s="427"/>
      <c r="M214" s="428"/>
      <c r="N214" s="428"/>
      <c r="O214" s="428"/>
      <c r="P214" s="428"/>
      <c r="Q214" s="428"/>
      <c r="R214" s="428"/>
      <c r="S214" s="428"/>
      <c r="T214" s="428"/>
      <c r="U214" s="428"/>
      <c r="W214" s="427"/>
      <c r="X214" s="428"/>
      <c r="Y214" s="428"/>
      <c r="Z214" s="428"/>
      <c r="AA214" s="428"/>
      <c r="AB214" s="428"/>
      <c r="AC214" s="428"/>
      <c r="AD214" s="428"/>
      <c r="AE214" s="428"/>
      <c r="AF214" s="428"/>
    </row>
    <row r="215" spans="1:32" ht="15.75" thickBot="1" x14ac:dyDescent="0.3"/>
    <row r="216" spans="1:32" ht="15" customHeight="1" x14ac:dyDescent="0.25">
      <c r="A216" s="23"/>
      <c r="B216" s="377" t="s">
        <v>103</v>
      </c>
      <c r="C216" s="378"/>
      <c r="D216" s="378"/>
      <c r="E216" s="378"/>
      <c r="F216" s="378"/>
      <c r="G216" s="378"/>
      <c r="H216" s="378"/>
      <c r="I216" s="378"/>
      <c r="J216" s="379"/>
      <c r="L216" s="23"/>
      <c r="M216" s="377" t="s">
        <v>103</v>
      </c>
      <c r="N216" s="378"/>
      <c r="O216" s="378"/>
      <c r="P216" s="378"/>
      <c r="Q216" s="378"/>
      <c r="R216" s="378"/>
      <c r="S216" s="378"/>
      <c r="T216" s="378"/>
      <c r="U216" s="379"/>
      <c r="W216" s="23"/>
      <c r="X216" s="377" t="s">
        <v>103</v>
      </c>
      <c r="Y216" s="378"/>
      <c r="Z216" s="378"/>
      <c r="AA216" s="378"/>
      <c r="AB216" s="378"/>
      <c r="AC216" s="378"/>
      <c r="AD216" s="378"/>
      <c r="AE216" s="378"/>
      <c r="AF216" s="379"/>
    </row>
    <row r="217" spans="1:32" ht="15.75" thickBot="1" x14ac:dyDescent="0.3">
      <c r="A217" s="24" t="s">
        <v>101</v>
      </c>
      <c r="B217" s="380"/>
      <c r="C217" s="381"/>
      <c r="D217" s="381"/>
      <c r="E217" s="381"/>
      <c r="F217" s="381"/>
      <c r="G217" s="381"/>
      <c r="H217" s="381"/>
      <c r="I217" s="381"/>
      <c r="J217" s="382"/>
      <c r="L217" s="24" t="s">
        <v>101</v>
      </c>
      <c r="M217" s="380"/>
      <c r="N217" s="381"/>
      <c r="O217" s="381"/>
      <c r="P217" s="381"/>
      <c r="Q217" s="381"/>
      <c r="R217" s="381"/>
      <c r="S217" s="381"/>
      <c r="T217" s="381"/>
      <c r="U217" s="382"/>
      <c r="W217" s="24" t="s">
        <v>101</v>
      </c>
      <c r="X217" s="380"/>
      <c r="Y217" s="381"/>
      <c r="Z217" s="381"/>
      <c r="AA217" s="381"/>
      <c r="AB217" s="381"/>
      <c r="AC217" s="381"/>
      <c r="AD217" s="381"/>
      <c r="AE217" s="381"/>
      <c r="AF217" s="382"/>
    </row>
    <row r="218" spans="1:32" ht="28.5" customHeight="1" x14ac:dyDescent="0.25">
      <c r="A218" s="24" t="s">
        <v>102</v>
      </c>
      <c r="B218" s="27" t="s">
        <v>104</v>
      </c>
      <c r="C218" s="363" t="s">
        <v>106</v>
      </c>
      <c r="D218" s="363" t="s">
        <v>107</v>
      </c>
      <c r="E218" s="363" t="s">
        <v>108</v>
      </c>
      <c r="F218" s="27" t="s">
        <v>109</v>
      </c>
      <c r="G218" s="27" t="s">
        <v>111</v>
      </c>
      <c r="H218" s="363" t="s">
        <v>114</v>
      </c>
      <c r="I218" s="363" t="s">
        <v>115</v>
      </c>
      <c r="J218" s="363" t="s">
        <v>116</v>
      </c>
      <c r="L218" s="24" t="s">
        <v>102</v>
      </c>
      <c r="M218" s="27" t="s">
        <v>104</v>
      </c>
      <c r="N218" s="363" t="s">
        <v>106</v>
      </c>
      <c r="O218" s="363" t="s">
        <v>107</v>
      </c>
      <c r="P218" s="363" t="s">
        <v>108</v>
      </c>
      <c r="Q218" s="27" t="s">
        <v>109</v>
      </c>
      <c r="R218" s="27" t="s">
        <v>111</v>
      </c>
      <c r="S218" s="363" t="s">
        <v>114</v>
      </c>
      <c r="T218" s="363" t="s">
        <v>115</v>
      </c>
      <c r="U218" s="363" t="s">
        <v>116</v>
      </c>
      <c r="W218" s="24" t="s">
        <v>102</v>
      </c>
      <c r="X218" s="27" t="s">
        <v>104</v>
      </c>
      <c r="Y218" s="363" t="s">
        <v>106</v>
      </c>
      <c r="Z218" s="363" t="s">
        <v>107</v>
      </c>
      <c r="AA218" s="363" t="s">
        <v>108</v>
      </c>
      <c r="AB218" s="27" t="s">
        <v>109</v>
      </c>
      <c r="AC218" s="27" t="s">
        <v>111</v>
      </c>
      <c r="AD218" s="363" t="s">
        <v>114</v>
      </c>
      <c r="AE218" s="363" t="s">
        <v>115</v>
      </c>
      <c r="AF218" s="363" t="s">
        <v>116</v>
      </c>
    </row>
    <row r="219" spans="1:32" x14ac:dyDescent="0.25">
      <c r="A219" s="31"/>
      <c r="B219" s="27" t="s">
        <v>105</v>
      </c>
      <c r="C219" s="364"/>
      <c r="D219" s="364"/>
      <c r="E219" s="364"/>
      <c r="F219" s="27" t="s">
        <v>110</v>
      </c>
      <c r="G219" s="27" t="s">
        <v>112</v>
      </c>
      <c r="H219" s="364"/>
      <c r="I219" s="364"/>
      <c r="J219" s="364"/>
      <c r="L219" s="31"/>
      <c r="M219" s="27" t="s">
        <v>105</v>
      </c>
      <c r="N219" s="364"/>
      <c r="O219" s="364"/>
      <c r="P219" s="364"/>
      <c r="Q219" s="27" t="s">
        <v>110</v>
      </c>
      <c r="R219" s="27" t="s">
        <v>112</v>
      </c>
      <c r="S219" s="364"/>
      <c r="T219" s="364"/>
      <c r="U219" s="364"/>
      <c r="W219" s="31"/>
      <c r="X219" s="27" t="s">
        <v>105</v>
      </c>
      <c r="Y219" s="364"/>
      <c r="Z219" s="364"/>
      <c r="AA219" s="364"/>
      <c r="AB219" s="27" t="s">
        <v>110</v>
      </c>
      <c r="AC219" s="27" t="s">
        <v>112</v>
      </c>
      <c r="AD219" s="364"/>
      <c r="AE219" s="364"/>
      <c r="AF219" s="364"/>
    </row>
    <row r="220" spans="1:32" ht="15.75" thickBot="1" x14ac:dyDescent="0.3">
      <c r="A220" s="32"/>
      <c r="B220" s="28"/>
      <c r="C220" s="365"/>
      <c r="D220" s="365"/>
      <c r="E220" s="365"/>
      <c r="F220" s="28"/>
      <c r="G220" s="29" t="s">
        <v>113</v>
      </c>
      <c r="H220" s="365"/>
      <c r="I220" s="365"/>
      <c r="J220" s="365"/>
      <c r="L220" s="32"/>
      <c r="M220" s="28"/>
      <c r="N220" s="365"/>
      <c r="O220" s="365"/>
      <c r="P220" s="365"/>
      <c r="Q220" s="28"/>
      <c r="R220" s="29" t="s">
        <v>113</v>
      </c>
      <c r="S220" s="365"/>
      <c r="T220" s="365"/>
      <c r="U220" s="365"/>
      <c r="W220" s="32"/>
      <c r="X220" s="28"/>
      <c r="Y220" s="365"/>
      <c r="Z220" s="365"/>
      <c r="AA220" s="365"/>
      <c r="AB220" s="28"/>
      <c r="AC220" s="29" t="s">
        <v>113</v>
      </c>
      <c r="AD220" s="365"/>
      <c r="AE220" s="365"/>
      <c r="AF220" s="365"/>
    </row>
    <row r="221" spans="1:32" ht="15.75" customHeight="1" thickBot="1" x14ac:dyDescent="0.3">
      <c r="A221" s="368" t="s">
        <v>122</v>
      </c>
      <c r="B221" s="369"/>
      <c r="C221" s="369"/>
      <c r="D221" s="369"/>
      <c r="E221" s="369"/>
      <c r="F221" s="369"/>
      <c r="G221" s="369"/>
      <c r="H221" s="369"/>
      <c r="I221" s="369"/>
      <c r="J221" s="370"/>
      <c r="L221" s="368" t="s">
        <v>130</v>
      </c>
      <c r="M221" s="369"/>
      <c r="N221" s="369"/>
      <c r="O221" s="369"/>
      <c r="P221" s="369"/>
      <c r="Q221" s="369"/>
      <c r="R221" s="369"/>
      <c r="S221" s="369"/>
      <c r="T221" s="369"/>
      <c r="U221" s="370"/>
      <c r="W221" s="368" t="s">
        <v>133</v>
      </c>
      <c r="X221" s="369"/>
      <c r="Y221" s="369"/>
      <c r="Z221" s="369"/>
      <c r="AA221" s="369"/>
      <c r="AB221" s="369"/>
      <c r="AC221" s="369"/>
      <c r="AD221" s="369"/>
      <c r="AE221" s="369"/>
      <c r="AF221" s="370"/>
    </row>
    <row r="222" spans="1:32" ht="15.75" thickBot="1" x14ac:dyDescent="0.3">
      <c r="A222" s="18">
        <v>1989</v>
      </c>
      <c r="B222" s="20">
        <v>0</v>
      </c>
      <c r="C222" s="20">
        <v>0</v>
      </c>
      <c r="D222" s="20">
        <v>0</v>
      </c>
      <c r="E222" s="20">
        <v>1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L222" s="18">
        <v>1989</v>
      </c>
      <c r="M222" s="20">
        <v>0</v>
      </c>
      <c r="N222" s="20">
        <v>0</v>
      </c>
      <c r="O222" s="20">
        <v>0</v>
      </c>
      <c r="P222" s="20">
        <v>0.3</v>
      </c>
      <c r="Q222" s="20">
        <v>0</v>
      </c>
      <c r="R222" s="20">
        <v>0.7</v>
      </c>
      <c r="S222" s="20">
        <v>0</v>
      </c>
      <c r="T222" s="20">
        <v>0</v>
      </c>
      <c r="U222" s="20">
        <v>0</v>
      </c>
      <c r="W222" s="18">
        <v>1989</v>
      </c>
      <c r="X222" s="20">
        <v>0</v>
      </c>
      <c r="Y222" s="20">
        <v>0</v>
      </c>
      <c r="Z222" s="20">
        <v>0.56000000000000005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0.44</v>
      </c>
    </row>
    <row r="223" spans="1:32" ht="15.75" thickBot="1" x14ac:dyDescent="0.3">
      <c r="A223" s="18">
        <v>1990</v>
      </c>
      <c r="B223" s="20">
        <v>0</v>
      </c>
      <c r="C223" s="20">
        <v>0</v>
      </c>
      <c r="D223" s="20">
        <v>0</v>
      </c>
      <c r="E223" s="20">
        <v>1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L223" s="18">
        <v>1990</v>
      </c>
      <c r="M223" s="20">
        <v>0</v>
      </c>
      <c r="N223" s="20">
        <v>0</v>
      </c>
      <c r="O223" s="20">
        <v>0</v>
      </c>
      <c r="P223" s="20">
        <v>0.3</v>
      </c>
      <c r="Q223" s="20">
        <v>0</v>
      </c>
      <c r="R223" s="20">
        <v>0.7</v>
      </c>
      <c r="S223" s="20">
        <v>0</v>
      </c>
      <c r="T223" s="20">
        <v>0</v>
      </c>
      <c r="U223" s="20">
        <v>0</v>
      </c>
      <c r="W223" s="18">
        <v>1990</v>
      </c>
      <c r="X223" s="20">
        <v>0</v>
      </c>
      <c r="Y223" s="20">
        <v>0</v>
      </c>
      <c r="Z223" s="20">
        <v>0.56000000000000005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0.44</v>
      </c>
    </row>
    <row r="224" spans="1:32" ht="15.75" thickBot="1" x14ac:dyDescent="0.3">
      <c r="A224" s="18">
        <v>1991</v>
      </c>
      <c r="B224" s="20">
        <v>0</v>
      </c>
      <c r="C224" s="20">
        <v>0</v>
      </c>
      <c r="D224" s="20">
        <v>0</v>
      </c>
      <c r="E224" s="20">
        <v>1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L224" s="18">
        <v>1991</v>
      </c>
      <c r="M224" s="20">
        <v>0</v>
      </c>
      <c r="N224" s="20">
        <v>0</v>
      </c>
      <c r="O224" s="20">
        <v>0</v>
      </c>
      <c r="P224" s="20">
        <v>0.3</v>
      </c>
      <c r="Q224" s="20">
        <v>0</v>
      </c>
      <c r="R224" s="20">
        <v>0.7</v>
      </c>
      <c r="S224" s="20">
        <v>0</v>
      </c>
      <c r="T224" s="20">
        <v>0</v>
      </c>
      <c r="U224" s="20">
        <v>0</v>
      </c>
      <c r="W224" s="18">
        <v>1991</v>
      </c>
      <c r="X224" s="20">
        <v>0</v>
      </c>
      <c r="Y224" s="20">
        <v>0</v>
      </c>
      <c r="Z224" s="20">
        <v>0.6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0.4</v>
      </c>
    </row>
    <row r="225" spans="1:32" ht="15.75" thickBot="1" x14ac:dyDescent="0.3">
      <c r="A225" s="18">
        <v>1992</v>
      </c>
      <c r="B225" s="20">
        <v>0</v>
      </c>
      <c r="C225" s="20">
        <v>0</v>
      </c>
      <c r="D225" s="20">
        <v>0</v>
      </c>
      <c r="E225" s="20">
        <v>1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L225" s="18">
        <v>1992</v>
      </c>
      <c r="M225" s="20">
        <v>0</v>
      </c>
      <c r="N225" s="20">
        <v>0</v>
      </c>
      <c r="O225" s="20">
        <v>0</v>
      </c>
      <c r="P225" s="20">
        <v>0.3</v>
      </c>
      <c r="Q225" s="20">
        <v>0</v>
      </c>
      <c r="R225" s="20">
        <v>0.7</v>
      </c>
      <c r="S225" s="20">
        <v>0</v>
      </c>
      <c r="T225" s="20">
        <v>0</v>
      </c>
      <c r="U225" s="20">
        <v>0</v>
      </c>
      <c r="W225" s="18">
        <v>1992</v>
      </c>
      <c r="X225" s="20">
        <v>0</v>
      </c>
      <c r="Y225" s="20">
        <v>0</v>
      </c>
      <c r="Z225" s="20">
        <v>0.73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0.27</v>
      </c>
    </row>
    <row r="226" spans="1:32" ht="15.75" thickBot="1" x14ac:dyDescent="0.3">
      <c r="A226" s="18">
        <v>1993</v>
      </c>
      <c r="B226" s="20">
        <v>0</v>
      </c>
      <c r="C226" s="20">
        <v>0</v>
      </c>
      <c r="D226" s="20">
        <v>0</v>
      </c>
      <c r="E226" s="20">
        <v>1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L226" s="18">
        <v>1993</v>
      </c>
      <c r="M226" s="20">
        <v>0</v>
      </c>
      <c r="N226" s="20">
        <v>0</v>
      </c>
      <c r="O226" s="20">
        <v>0</v>
      </c>
      <c r="P226" s="20">
        <v>0.3</v>
      </c>
      <c r="Q226" s="20">
        <v>0</v>
      </c>
      <c r="R226" s="20">
        <v>0.7</v>
      </c>
      <c r="S226" s="20">
        <v>0</v>
      </c>
      <c r="T226" s="20">
        <v>0</v>
      </c>
      <c r="U226" s="20">
        <v>0</v>
      </c>
      <c r="W226" s="18">
        <v>1993</v>
      </c>
      <c r="X226" s="20">
        <v>0</v>
      </c>
      <c r="Y226" s="20">
        <v>0</v>
      </c>
      <c r="Z226" s="20">
        <v>0.73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0.27</v>
      </c>
    </row>
    <row r="227" spans="1:32" ht="15.75" thickBot="1" x14ac:dyDescent="0.3">
      <c r="A227" s="18">
        <v>1994</v>
      </c>
      <c r="B227" s="20">
        <v>0</v>
      </c>
      <c r="C227" s="20">
        <v>0</v>
      </c>
      <c r="D227" s="20">
        <v>0</v>
      </c>
      <c r="E227" s="20">
        <v>1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L227" s="18">
        <v>1994</v>
      </c>
      <c r="M227" s="20">
        <v>0</v>
      </c>
      <c r="N227" s="20">
        <v>0</v>
      </c>
      <c r="O227" s="20">
        <v>0</v>
      </c>
      <c r="P227" s="20">
        <v>0.3</v>
      </c>
      <c r="Q227" s="20">
        <v>0</v>
      </c>
      <c r="R227" s="20">
        <v>0.7</v>
      </c>
      <c r="S227" s="20">
        <v>0</v>
      </c>
      <c r="T227" s="20">
        <v>0</v>
      </c>
      <c r="U227" s="20">
        <v>0</v>
      </c>
      <c r="W227" s="18">
        <v>1994</v>
      </c>
      <c r="X227" s="20">
        <v>0</v>
      </c>
      <c r="Y227" s="20">
        <v>0</v>
      </c>
      <c r="Z227" s="20">
        <v>0.8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0.2</v>
      </c>
    </row>
    <row r="228" spans="1:32" ht="15.75" thickBot="1" x14ac:dyDescent="0.3">
      <c r="A228" s="18">
        <v>1995</v>
      </c>
      <c r="B228" s="20">
        <v>0</v>
      </c>
      <c r="C228" s="20">
        <v>0</v>
      </c>
      <c r="D228" s="20">
        <v>0</v>
      </c>
      <c r="E228" s="20">
        <v>1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L228" s="18">
        <v>1995</v>
      </c>
      <c r="M228" s="20">
        <v>0</v>
      </c>
      <c r="N228" s="20">
        <v>0</v>
      </c>
      <c r="O228" s="20">
        <v>0</v>
      </c>
      <c r="P228" s="20">
        <v>0.3</v>
      </c>
      <c r="Q228" s="20">
        <v>0</v>
      </c>
      <c r="R228" s="20">
        <v>0.7</v>
      </c>
      <c r="S228" s="20">
        <v>0</v>
      </c>
      <c r="T228" s="20">
        <v>0</v>
      </c>
      <c r="U228" s="20">
        <v>0</v>
      </c>
      <c r="W228" s="18">
        <v>1995</v>
      </c>
      <c r="X228" s="20">
        <v>0</v>
      </c>
      <c r="Y228" s="20">
        <v>0</v>
      </c>
      <c r="Z228" s="20">
        <v>0.79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0.21</v>
      </c>
    </row>
    <row r="229" spans="1:32" ht="15.75" thickBot="1" x14ac:dyDescent="0.3">
      <c r="A229" s="18">
        <v>1996</v>
      </c>
      <c r="B229" s="20">
        <v>0</v>
      </c>
      <c r="C229" s="20">
        <v>0</v>
      </c>
      <c r="D229" s="20">
        <v>0</v>
      </c>
      <c r="E229" s="20">
        <v>1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L229" s="18">
        <v>1996</v>
      </c>
      <c r="M229" s="20">
        <v>0</v>
      </c>
      <c r="N229" s="20">
        <v>0</v>
      </c>
      <c r="O229" s="20">
        <v>0</v>
      </c>
      <c r="P229" s="20">
        <v>0.3</v>
      </c>
      <c r="Q229" s="20">
        <v>0</v>
      </c>
      <c r="R229" s="20">
        <v>0.7</v>
      </c>
      <c r="S229" s="20">
        <v>0</v>
      </c>
      <c r="T229" s="20">
        <v>0</v>
      </c>
      <c r="U229" s="20">
        <v>0</v>
      </c>
      <c r="W229" s="18">
        <v>1996</v>
      </c>
      <c r="X229" s="20">
        <v>0</v>
      </c>
      <c r="Y229" s="20">
        <v>0</v>
      </c>
      <c r="Z229" s="20">
        <v>0.82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0.18</v>
      </c>
    </row>
    <row r="230" spans="1:32" ht="15.75" thickBot="1" x14ac:dyDescent="0.3">
      <c r="A230" s="18">
        <v>1997</v>
      </c>
      <c r="B230" s="20">
        <v>0</v>
      </c>
      <c r="C230" s="20">
        <v>0</v>
      </c>
      <c r="D230" s="20">
        <v>0</v>
      </c>
      <c r="E230" s="20">
        <v>1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L230" s="18">
        <v>1997</v>
      </c>
      <c r="M230" s="20">
        <v>0</v>
      </c>
      <c r="N230" s="20">
        <v>0</v>
      </c>
      <c r="O230" s="20">
        <v>0</v>
      </c>
      <c r="P230" s="20">
        <v>0.3</v>
      </c>
      <c r="Q230" s="20">
        <v>0</v>
      </c>
      <c r="R230" s="20">
        <v>0.7</v>
      </c>
      <c r="S230" s="20">
        <v>0</v>
      </c>
      <c r="T230" s="20">
        <v>0</v>
      </c>
      <c r="U230" s="20">
        <v>0</v>
      </c>
      <c r="W230" s="18">
        <v>1997</v>
      </c>
      <c r="X230" s="20">
        <v>0</v>
      </c>
      <c r="Y230" s="20">
        <v>0</v>
      </c>
      <c r="Z230" s="20">
        <v>0.9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0.1</v>
      </c>
    </row>
    <row r="231" spans="1:32" ht="15.75" thickBot="1" x14ac:dyDescent="0.3">
      <c r="A231" s="18">
        <v>1998</v>
      </c>
      <c r="B231" s="20">
        <v>0</v>
      </c>
      <c r="C231" s="20">
        <v>0</v>
      </c>
      <c r="D231" s="20">
        <v>0</v>
      </c>
      <c r="E231" s="20">
        <v>1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L231" s="18">
        <v>1998</v>
      </c>
      <c r="M231" s="20">
        <v>0</v>
      </c>
      <c r="N231" s="20">
        <v>0</v>
      </c>
      <c r="O231" s="20">
        <v>0</v>
      </c>
      <c r="P231" s="20">
        <v>0.3</v>
      </c>
      <c r="Q231" s="20">
        <v>0</v>
      </c>
      <c r="R231" s="20">
        <v>0.7</v>
      </c>
      <c r="S231" s="20">
        <v>0</v>
      </c>
      <c r="T231" s="20">
        <v>0</v>
      </c>
      <c r="U231" s="20">
        <v>0</v>
      </c>
      <c r="W231" s="18">
        <v>1998</v>
      </c>
      <c r="X231" s="20">
        <v>0</v>
      </c>
      <c r="Y231" s="20">
        <v>0</v>
      </c>
      <c r="Z231" s="20">
        <v>0.9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0.1</v>
      </c>
    </row>
    <row r="232" spans="1:32" ht="15.75" thickBot="1" x14ac:dyDescent="0.3">
      <c r="A232" s="18">
        <v>1999</v>
      </c>
      <c r="B232" s="20">
        <v>0</v>
      </c>
      <c r="C232" s="20">
        <v>0</v>
      </c>
      <c r="D232" s="20">
        <v>0</v>
      </c>
      <c r="E232" s="20">
        <v>1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L232" s="18">
        <v>1999</v>
      </c>
      <c r="M232" s="20">
        <v>0</v>
      </c>
      <c r="N232" s="20">
        <v>0</v>
      </c>
      <c r="O232" s="20">
        <v>0</v>
      </c>
      <c r="P232" s="20">
        <v>0.3</v>
      </c>
      <c r="Q232" s="20">
        <v>0</v>
      </c>
      <c r="R232" s="20">
        <v>0.7</v>
      </c>
      <c r="S232" s="20">
        <v>0</v>
      </c>
      <c r="T232" s="20">
        <v>0</v>
      </c>
      <c r="U232" s="20">
        <v>0</v>
      </c>
      <c r="W232" s="18">
        <v>1999</v>
      </c>
      <c r="X232" s="20">
        <v>0</v>
      </c>
      <c r="Y232" s="20">
        <v>0</v>
      </c>
      <c r="Z232" s="20">
        <v>0.95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0.05</v>
      </c>
    </row>
    <row r="233" spans="1:32" ht="15.75" thickBot="1" x14ac:dyDescent="0.3">
      <c r="A233" s="18">
        <v>2000</v>
      </c>
      <c r="B233" s="20">
        <v>0</v>
      </c>
      <c r="C233" s="20">
        <v>0</v>
      </c>
      <c r="D233" s="20">
        <v>0</v>
      </c>
      <c r="E233" s="20">
        <v>1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L233" s="18">
        <v>2000</v>
      </c>
      <c r="M233" s="20">
        <v>0</v>
      </c>
      <c r="N233" s="20">
        <v>0</v>
      </c>
      <c r="O233" s="20">
        <v>0</v>
      </c>
      <c r="P233" s="20">
        <v>0.3</v>
      </c>
      <c r="Q233" s="20">
        <v>0</v>
      </c>
      <c r="R233" s="20">
        <v>0.7</v>
      </c>
      <c r="S233" s="20">
        <v>0</v>
      </c>
      <c r="T233" s="20">
        <v>0</v>
      </c>
      <c r="U233" s="20">
        <v>0</v>
      </c>
      <c r="W233" s="18">
        <v>2000</v>
      </c>
      <c r="X233" s="20">
        <v>0</v>
      </c>
      <c r="Y233" s="20">
        <v>0</v>
      </c>
      <c r="Z233" s="20">
        <v>0.97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0.03</v>
      </c>
    </row>
    <row r="234" spans="1:32" ht="15.75" thickBot="1" x14ac:dyDescent="0.3">
      <c r="A234" s="18">
        <v>2001</v>
      </c>
      <c r="B234" s="20">
        <v>0</v>
      </c>
      <c r="C234" s="20">
        <v>0</v>
      </c>
      <c r="D234" s="20">
        <v>0</v>
      </c>
      <c r="E234" s="20">
        <v>1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L234" s="18">
        <v>2001</v>
      </c>
      <c r="M234" s="20">
        <v>0</v>
      </c>
      <c r="N234" s="20">
        <v>0</v>
      </c>
      <c r="O234" s="20">
        <v>0</v>
      </c>
      <c r="P234" s="20">
        <v>0.3</v>
      </c>
      <c r="Q234" s="20">
        <v>0</v>
      </c>
      <c r="R234" s="20">
        <v>0.7</v>
      </c>
      <c r="S234" s="20">
        <v>0</v>
      </c>
      <c r="T234" s="20">
        <v>0</v>
      </c>
      <c r="U234" s="20">
        <v>0</v>
      </c>
      <c r="W234" s="18">
        <v>2001</v>
      </c>
      <c r="X234" s="20">
        <v>0</v>
      </c>
      <c r="Y234" s="20">
        <v>0</v>
      </c>
      <c r="Z234" s="20">
        <v>0.8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0.2</v>
      </c>
    </row>
    <row r="235" spans="1:32" ht="15.75" thickBot="1" x14ac:dyDescent="0.3">
      <c r="A235" s="18">
        <v>2002</v>
      </c>
      <c r="B235" s="20">
        <v>0</v>
      </c>
      <c r="C235" s="20">
        <v>0</v>
      </c>
      <c r="D235" s="20">
        <v>0</v>
      </c>
      <c r="E235" s="20">
        <v>1</v>
      </c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L235" s="18">
        <v>2002</v>
      </c>
      <c r="M235" s="20">
        <v>0</v>
      </c>
      <c r="N235" s="20">
        <v>0</v>
      </c>
      <c r="O235" s="20">
        <v>0</v>
      </c>
      <c r="P235" s="20">
        <v>0.3</v>
      </c>
      <c r="Q235" s="20">
        <v>0</v>
      </c>
      <c r="R235" s="20">
        <v>0.7</v>
      </c>
      <c r="S235" s="20">
        <v>0</v>
      </c>
      <c r="T235" s="20">
        <v>0</v>
      </c>
      <c r="U235" s="20">
        <v>0</v>
      </c>
      <c r="W235" s="18">
        <v>2002</v>
      </c>
      <c r="X235" s="20">
        <v>0</v>
      </c>
      <c r="Y235" s="20">
        <v>0</v>
      </c>
      <c r="Z235" s="20">
        <v>0.67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0.33</v>
      </c>
    </row>
    <row r="236" spans="1:32" ht="15.75" thickBot="1" x14ac:dyDescent="0.3">
      <c r="A236" s="18">
        <v>2003</v>
      </c>
      <c r="B236" s="20">
        <v>0</v>
      </c>
      <c r="C236" s="20">
        <v>0</v>
      </c>
      <c r="D236" s="20">
        <v>0</v>
      </c>
      <c r="E236" s="20">
        <v>1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L236" s="18">
        <v>2003</v>
      </c>
      <c r="M236" s="20">
        <v>0</v>
      </c>
      <c r="N236" s="20">
        <v>0</v>
      </c>
      <c r="O236" s="20">
        <v>0</v>
      </c>
      <c r="P236" s="20">
        <v>0.3</v>
      </c>
      <c r="Q236" s="20">
        <v>0</v>
      </c>
      <c r="R236" s="20">
        <v>0.7</v>
      </c>
      <c r="S236" s="20">
        <v>0</v>
      </c>
      <c r="T236" s="20">
        <v>0</v>
      </c>
      <c r="U236" s="20">
        <v>0</v>
      </c>
      <c r="W236" s="18">
        <v>2003</v>
      </c>
      <c r="X236" s="20">
        <v>0</v>
      </c>
      <c r="Y236" s="20">
        <v>0</v>
      </c>
      <c r="Z236" s="20">
        <v>0.6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0.4</v>
      </c>
    </row>
    <row r="237" spans="1:32" ht="15.75" thickBot="1" x14ac:dyDescent="0.3">
      <c r="A237" s="18">
        <v>2004</v>
      </c>
      <c r="B237" s="20">
        <v>0</v>
      </c>
      <c r="C237" s="20">
        <v>0</v>
      </c>
      <c r="D237" s="20">
        <v>0</v>
      </c>
      <c r="E237" s="20">
        <v>1</v>
      </c>
      <c r="F237" s="20">
        <v>0</v>
      </c>
      <c r="G237" s="20">
        <v>0</v>
      </c>
      <c r="H237" s="20">
        <v>0</v>
      </c>
      <c r="I237" s="20">
        <v>0</v>
      </c>
      <c r="J237" s="20">
        <v>0</v>
      </c>
      <c r="L237" s="18">
        <v>2004</v>
      </c>
      <c r="M237" s="20">
        <v>0</v>
      </c>
      <c r="N237" s="20">
        <v>0</v>
      </c>
      <c r="O237" s="20">
        <v>0</v>
      </c>
      <c r="P237" s="20">
        <v>0.3</v>
      </c>
      <c r="Q237" s="20">
        <v>0</v>
      </c>
      <c r="R237" s="20">
        <v>0.7</v>
      </c>
      <c r="S237" s="20">
        <v>0</v>
      </c>
      <c r="T237" s="20">
        <v>0</v>
      </c>
      <c r="U237" s="20">
        <v>0</v>
      </c>
      <c r="W237" s="18">
        <v>2004</v>
      </c>
      <c r="X237" s="20">
        <v>0</v>
      </c>
      <c r="Y237" s="20">
        <v>0</v>
      </c>
      <c r="Z237" s="20">
        <v>0.45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0.55000000000000004</v>
      </c>
    </row>
    <row r="238" spans="1:32" ht="15.75" thickBot="1" x14ac:dyDescent="0.3">
      <c r="A238" s="18">
        <v>2005</v>
      </c>
      <c r="B238" s="20">
        <v>0</v>
      </c>
      <c r="C238" s="20">
        <v>0</v>
      </c>
      <c r="D238" s="20">
        <v>0</v>
      </c>
      <c r="E238" s="20">
        <v>1</v>
      </c>
      <c r="F238" s="20">
        <v>0</v>
      </c>
      <c r="G238" s="20">
        <v>0</v>
      </c>
      <c r="H238" s="20">
        <v>0</v>
      </c>
      <c r="I238" s="20">
        <v>0</v>
      </c>
      <c r="J238" s="20">
        <v>0</v>
      </c>
      <c r="L238" s="18">
        <v>2005</v>
      </c>
      <c r="M238" s="20">
        <v>0</v>
      </c>
      <c r="N238" s="20">
        <v>0</v>
      </c>
      <c r="O238" s="20">
        <v>0</v>
      </c>
      <c r="P238" s="20">
        <v>0.3</v>
      </c>
      <c r="Q238" s="20">
        <v>0</v>
      </c>
      <c r="R238" s="20">
        <v>0.7</v>
      </c>
      <c r="S238" s="20">
        <v>0</v>
      </c>
      <c r="T238" s="20">
        <v>0</v>
      </c>
      <c r="U238" s="20">
        <v>0</v>
      </c>
      <c r="W238" s="18">
        <v>2005</v>
      </c>
      <c r="X238" s="20">
        <v>0</v>
      </c>
      <c r="Y238" s="20">
        <v>0</v>
      </c>
      <c r="Z238" s="20">
        <v>0.35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0.65</v>
      </c>
    </row>
    <row r="239" spans="1:32" ht="15.75" thickBot="1" x14ac:dyDescent="0.3">
      <c r="A239" s="18">
        <v>2006</v>
      </c>
      <c r="B239" s="20">
        <v>0</v>
      </c>
      <c r="C239" s="20">
        <v>0</v>
      </c>
      <c r="D239" s="20">
        <v>0</v>
      </c>
      <c r="E239" s="20">
        <v>1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L239" s="18">
        <v>2006</v>
      </c>
      <c r="M239" s="20">
        <v>0</v>
      </c>
      <c r="N239" s="20">
        <v>0</v>
      </c>
      <c r="O239" s="20">
        <v>0</v>
      </c>
      <c r="P239" s="20">
        <v>0.3</v>
      </c>
      <c r="Q239" s="20">
        <v>0</v>
      </c>
      <c r="R239" s="20">
        <v>0.7</v>
      </c>
      <c r="S239" s="20">
        <v>0</v>
      </c>
      <c r="T239" s="20">
        <v>0</v>
      </c>
      <c r="U239" s="20">
        <v>0</v>
      </c>
      <c r="W239" s="18">
        <v>2006</v>
      </c>
      <c r="X239" s="20">
        <v>0</v>
      </c>
      <c r="Y239" s="20">
        <v>0</v>
      </c>
      <c r="Z239" s="20">
        <v>0.34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0.66</v>
      </c>
    </row>
    <row r="240" spans="1:32" ht="15.75" thickBot="1" x14ac:dyDescent="0.3">
      <c r="A240" s="18">
        <v>2007</v>
      </c>
      <c r="B240" s="20">
        <v>0</v>
      </c>
      <c r="C240" s="20">
        <v>0</v>
      </c>
      <c r="D240" s="20">
        <v>0</v>
      </c>
      <c r="E240" s="20">
        <v>1</v>
      </c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L240" s="18">
        <v>2007</v>
      </c>
      <c r="M240" s="20">
        <v>0</v>
      </c>
      <c r="N240" s="20">
        <v>0</v>
      </c>
      <c r="O240" s="20">
        <v>0</v>
      </c>
      <c r="P240" s="20">
        <v>0.3</v>
      </c>
      <c r="Q240" s="20">
        <v>0</v>
      </c>
      <c r="R240" s="20">
        <v>0.7</v>
      </c>
      <c r="S240" s="20">
        <v>0</v>
      </c>
      <c r="T240" s="20">
        <v>0</v>
      </c>
      <c r="U240" s="20">
        <v>0</v>
      </c>
      <c r="W240" s="18">
        <v>2007</v>
      </c>
      <c r="X240" s="20">
        <v>0</v>
      </c>
      <c r="Y240" s="20">
        <v>0</v>
      </c>
      <c r="Z240" s="20">
        <v>0.3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0.7</v>
      </c>
    </row>
    <row r="241" spans="1:32" ht="15.75" thickBot="1" x14ac:dyDescent="0.3">
      <c r="A241" s="18">
        <v>2008</v>
      </c>
      <c r="B241" s="20">
        <v>0</v>
      </c>
      <c r="C241" s="20">
        <v>0</v>
      </c>
      <c r="D241" s="20">
        <v>0</v>
      </c>
      <c r="E241" s="20">
        <v>1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L241" s="18">
        <v>2008</v>
      </c>
      <c r="M241" s="20">
        <v>0</v>
      </c>
      <c r="N241" s="20">
        <v>0</v>
      </c>
      <c r="O241" s="20">
        <v>0</v>
      </c>
      <c r="P241" s="20">
        <v>0.3</v>
      </c>
      <c r="Q241" s="20">
        <v>0</v>
      </c>
      <c r="R241" s="20">
        <v>0.7</v>
      </c>
      <c r="S241" s="20">
        <v>0</v>
      </c>
      <c r="T241" s="20">
        <v>0</v>
      </c>
      <c r="U241" s="20">
        <v>0</v>
      </c>
      <c r="W241" s="18">
        <v>2008</v>
      </c>
      <c r="X241" s="20">
        <v>0</v>
      </c>
      <c r="Y241" s="20">
        <v>0</v>
      </c>
      <c r="Z241" s="20">
        <v>0.25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0.75</v>
      </c>
    </row>
    <row r="242" spans="1:32" ht="15.75" thickBot="1" x14ac:dyDescent="0.3">
      <c r="A242" s="18">
        <v>2009</v>
      </c>
      <c r="B242" s="20">
        <v>0</v>
      </c>
      <c r="C242" s="20">
        <v>0</v>
      </c>
      <c r="D242" s="20">
        <v>0</v>
      </c>
      <c r="E242" s="20">
        <v>1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L242" s="18">
        <v>2009</v>
      </c>
      <c r="M242" s="20">
        <v>0</v>
      </c>
      <c r="N242" s="20">
        <v>0</v>
      </c>
      <c r="O242" s="20">
        <v>0</v>
      </c>
      <c r="P242" s="20">
        <v>0.3</v>
      </c>
      <c r="Q242" s="20">
        <v>0</v>
      </c>
      <c r="R242" s="20">
        <v>0.7</v>
      </c>
      <c r="S242" s="20">
        <v>0</v>
      </c>
      <c r="T242" s="20">
        <v>0</v>
      </c>
      <c r="U242" s="20">
        <v>0</v>
      </c>
      <c r="W242" s="18">
        <v>2009</v>
      </c>
      <c r="X242" s="20">
        <v>0</v>
      </c>
      <c r="Y242" s="20">
        <v>0</v>
      </c>
      <c r="Z242" s="20">
        <v>0.27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0.73</v>
      </c>
    </row>
    <row r="243" spans="1:32" ht="15.75" thickBot="1" x14ac:dyDescent="0.3">
      <c r="A243" s="18">
        <v>2010</v>
      </c>
      <c r="B243" s="20">
        <v>0</v>
      </c>
      <c r="C243" s="20">
        <v>0</v>
      </c>
      <c r="D243" s="20">
        <v>0</v>
      </c>
      <c r="E243" s="20">
        <v>1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L243" s="18">
        <v>2010</v>
      </c>
      <c r="M243" s="20">
        <v>0</v>
      </c>
      <c r="N243" s="20">
        <v>0</v>
      </c>
      <c r="O243" s="20">
        <v>0</v>
      </c>
      <c r="P243" s="20">
        <v>0.3</v>
      </c>
      <c r="Q243" s="20">
        <v>0</v>
      </c>
      <c r="R243" s="20">
        <v>0.7</v>
      </c>
      <c r="S243" s="20">
        <v>0</v>
      </c>
      <c r="T243" s="20">
        <v>0</v>
      </c>
      <c r="U243" s="20">
        <v>0</v>
      </c>
      <c r="W243" s="18">
        <v>2010</v>
      </c>
      <c r="X243" s="20">
        <v>0</v>
      </c>
      <c r="Y243" s="20">
        <v>0</v>
      </c>
      <c r="Z243" s="20">
        <v>0.25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0.75</v>
      </c>
    </row>
    <row r="244" spans="1:32" ht="15.75" thickBot="1" x14ac:dyDescent="0.3">
      <c r="A244" s="18">
        <v>2011</v>
      </c>
      <c r="B244" s="20">
        <v>0</v>
      </c>
      <c r="C244" s="20">
        <v>0</v>
      </c>
      <c r="D244" s="20">
        <v>0</v>
      </c>
      <c r="E244" s="20">
        <v>1</v>
      </c>
      <c r="F244" s="20">
        <v>0</v>
      </c>
      <c r="G244" s="20">
        <v>0</v>
      </c>
      <c r="H244" s="20">
        <v>0</v>
      </c>
      <c r="I244" s="20">
        <v>0</v>
      </c>
      <c r="J244" s="20">
        <v>0</v>
      </c>
      <c r="L244" s="18">
        <v>2011</v>
      </c>
      <c r="M244" s="20">
        <v>0</v>
      </c>
      <c r="N244" s="20">
        <v>0</v>
      </c>
      <c r="O244" s="20">
        <v>0</v>
      </c>
      <c r="P244" s="20">
        <v>0.3</v>
      </c>
      <c r="Q244" s="20">
        <v>0</v>
      </c>
      <c r="R244" s="20">
        <v>0.7</v>
      </c>
      <c r="S244" s="20">
        <v>0</v>
      </c>
      <c r="T244" s="20">
        <v>0</v>
      </c>
      <c r="U244" s="20">
        <v>0</v>
      </c>
      <c r="W244" s="43">
        <v>2011</v>
      </c>
      <c r="X244" s="41">
        <v>0</v>
      </c>
      <c r="Y244" s="41">
        <v>0</v>
      </c>
      <c r="Z244" s="41">
        <v>0.25</v>
      </c>
      <c r="AA244" s="41">
        <v>0</v>
      </c>
      <c r="AB244" s="41">
        <v>0</v>
      </c>
      <c r="AC244" s="41">
        <v>0</v>
      </c>
      <c r="AD244" s="41">
        <v>0</v>
      </c>
      <c r="AE244" s="41">
        <v>0</v>
      </c>
      <c r="AF244" s="41">
        <v>0.75</v>
      </c>
    </row>
    <row r="245" spans="1:32" ht="15.75" thickBot="1" x14ac:dyDescent="0.3">
      <c r="A245" s="40">
        <v>2012</v>
      </c>
      <c r="B245" s="59">
        <v>0</v>
      </c>
      <c r="C245" s="59">
        <v>0</v>
      </c>
      <c r="D245" s="59">
        <v>0</v>
      </c>
      <c r="E245" s="59">
        <v>1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L245" s="40">
        <v>2012</v>
      </c>
      <c r="M245" s="42">
        <v>0</v>
      </c>
      <c r="N245" s="42">
        <v>0</v>
      </c>
      <c r="O245" s="42">
        <v>0</v>
      </c>
      <c r="P245" s="42">
        <v>0.3</v>
      </c>
      <c r="Q245" s="42">
        <v>0</v>
      </c>
      <c r="R245" s="42">
        <v>0.7</v>
      </c>
      <c r="S245" s="42">
        <v>0</v>
      </c>
      <c r="T245" s="42">
        <v>0</v>
      </c>
      <c r="U245" s="42">
        <v>0</v>
      </c>
      <c r="W245" s="40">
        <v>2012</v>
      </c>
      <c r="X245" s="42">
        <v>0</v>
      </c>
      <c r="Y245" s="42">
        <v>0</v>
      </c>
      <c r="Z245" s="42">
        <v>0.25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0.75</v>
      </c>
    </row>
    <row r="246" spans="1:32" ht="15.75" thickBot="1" x14ac:dyDescent="0.3">
      <c r="A246" s="40">
        <v>2013</v>
      </c>
      <c r="B246" s="59">
        <v>0</v>
      </c>
      <c r="C246" s="59">
        <v>0</v>
      </c>
      <c r="D246" s="59">
        <v>0</v>
      </c>
      <c r="E246" s="59">
        <v>1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L246" s="40">
        <v>2013</v>
      </c>
      <c r="M246" s="59">
        <v>0</v>
      </c>
      <c r="N246" s="59">
        <v>0</v>
      </c>
      <c r="O246" s="59">
        <v>0</v>
      </c>
      <c r="P246" s="59">
        <v>0.3</v>
      </c>
      <c r="Q246" s="59">
        <v>0</v>
      </c>
      <c r="R246" s="59">
        <v>0.7</v>
      </c>
      <c r="S246" s="59">
        <v>0</v>
      </c>
      <c r="T246" s="59">
        <v>0</v>
      </c>
      <c r="U246" s="59">
        <v>0</v>
      </c>
      <c r="W246" s="40">
        <v>2013</v>
      </c>
      <c r="X246" s="59">
        <v>0</v>
      </c>
      <c r="Y246" s="59">
        <v>0</v>
      </c>
      <c r="Z246" s="59">
        <v>0.25</v>
      </c>
      <c r="AA246" s="59">
        <v>0</v>
      </c>
      <c r="AB246" s="59">
        <v>0</v>
      </c>
      <c r="AC246" s="59">
        <v>0</v>
      </c>
      <c r="AD246" s="59">
        <v>0</v>
      </c>
      <c r="AE246" s="59">
        <v>0</v>
      </c>
      <c r="AF246" s="59">
        <v>0.75</v>
      </c>
    </row>
    <row r="247" spans="1:32" ht="15.75" thickBot="1" x14ac:dyDescent="0.3">
      <c r="A247" s="40">
        <v>2014</v>
      </c>
      <c r="B247" s="59">
        <v>0</v>
      </c>
      <c r="C247" s="59">
        <v>0</v>
      </c>
      <c r="D247" s="59">
        <v>0</v>
      </c>
      <c r="E247" s="59">
        <v>1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L247" s="40">
        <v>2014</v>
      </c>
      <c r="M247" s="59">
        <v>0</v>
      </c>
      <c r="N247" s="59">
        <v>0</v>
      </c>
      <c r="O247" s="59">
        <v>0</v>
      </c>
      <c r="P247" s="59">
        <v>0.3</v>
      </c>
      <c r="Q247" s="59">
        <v>0</v>
      </c>
      <c r="R247" s="59">
        <v>0.7</v>
      </c>
      <c r="S247" s="59">
        <v>0</v>
      </c>
      <c r="T247" s="59">
        <v>0</v>
      </c>
      <c r="U247" s="59">
        <v>0</v>
      </c>
      <c r="W247" s="40">
        <v>2014</v>
      </c>
      <c r="X247" s="59">
        <v>0</v>
      </c>
      <c r="Y247" s="59">
        <v>0</v>
      </c>
      <c r="Z247" s="59">
        <v>0.25</v>
      </c>
      <c r="AA247" s="59">
        <v>0</v>
      </c>
      <c r="AB247" s="59">
        <v>0</v>
      </c>
      <c r="AC247" s="59">
        <v>0</v>
      </c>
      <c r="AD247" s="59">
        <v>0</v>
      </c>
      <c r="AE247" s="59">
        <v>0</v>
      </c>
      <c r="AF247" s="59">
        <v>0.75</v>
      </c>
    </row>
    <row r="248" spans="1:32" ht="15.75" thickBot="1" x14ac:dyDescent="0.3">
      <c r="A248" s="40">
        <v>2015</v>
      </c>
      <c r="B248" s="59">
        <v>0</v>
      </c>
      <c r="C248" s="59">
        <v>0</v>
      </c>
      <c r="D248" s="59">
        <v>0</v>
      </c>
      <c r="E248" s="59">
        <v>1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L248" s="40">
        <v>2015</v>
      </c>
      <c r="M248" s="59">
        <v>0</v>
      </c>
      <c r="N248" s="59">
        <v>0</v>
      </c>
      <c r="O248" s="59">
        <v>0</v>
      </c>
      <c r="P248" s="59">
        <v>0.3</v>
      </c>
      <c r="Q248" s="59">
        <v>0</v>
      </c>
      <c r="R248" s="59">
        <v>0.7</v>
      </c>
      <c r="S248" s="59">
        <v>0</v>
      </c>
      <c r="T248" s="59">
        <v>0</v>
      </c>
      <c r="U248" s="59">
        <v>0</v>
      </c>
      <c r="W248" s="40">
        <v>2015</v>
      </c>
      <c r="X248" s="59">
        <v>0</v>
      </c>
      <c r="Y248" s="59">
        <v>0</v>
      </c>
      <c r="Z248" s="59">
        <v>0.25</v>
      </c>
      <c r="AA248" s="59">
        <v>0</v>
      </c>
      <c r="AB248" s="59">
        <v>0</v>
      </c>
      <c r="AC248" s="59">
        <v>0</v>
      </c>
      <c r="AD248" s="59">
        <v>0</v>
      </c>
      <c r="AE248" s="59">
        <v>0</v>
      </c>
      <c r="AF248" s="59">
        <v>0.75</v>
      </c>
    </row>
    <row r="249" spans="1:32" ht="15.75" thickBot="1" x14ac:dyDescent="0.3">
      <c r="A249" s="40">
        <v>2016</v>
      </c>
      <c r="B249" s="59">
        <v>0</v>
      </c>
      <c r="C249" s="59">
        <v>0</v>
      </c>
      <c r="D249" s="59">
        <v>0</v>
      </c>
      <c r="E249" s="59">
        <v>1</v>
      </c>
      <c r="F249" s="59">
        <v>0</v>
      </c>
      <c r="G249" s="59">
        <v>0</v>
      </c>
      <c r="H249" s="59">
        <v>0</v>
      </c>
      <c r="I249" s="59">
        <v>0</v>
      </c>
      <c r="J249" s="59">
        <v>0</v>
      </c>
      <c r="L249" s="40">
        <v>2016</v>
      </c>
      <c r="M249" s="59">
        <v>0</v>
      </c>
      <c r="N249" s="59">
        <v>0</v>
      </c>
      <c r="O249" s="59">
        <v>0</v>
      </c>
      <c r="P249" s="59">
        <v>0.3</v>
      </c>
      <c r="Q249" s="59">
        <v>0</v>
      </c>
      <c r="R249" s="59">
        <v>0.7</v>
      </c>
      <c r="S249" s="59">
        <v>0</v>
      </c>
      <c r="T249" s="59">
        <v>0</v>
      </c>
      <c r="U249" s="59">
        <v>0</v>
      </c>
      <c r="W249" s="40">
        <v>2016</v>
      </c>
      <c r="X249" s="59">
        <v>0</v>
      </c>
      <c r="Y249" s="59">
        <v>0</v>
      </c>
      <c r="Z249" s="59">
        <v>0.25</v>
      </c>
      <c r="AA249" s="59">
        <v>0</v>
      </c>
      <c r="AB249" s="59">
        <v>0</v>
      </c>
      <c r="AC249" s="59">
        <v>0</v>
      </c>
      <c r="AD249" s="59">
        <v>0</v>
      </c>
      <c r="AE249" s="59">
        <v>0</v>
      </c>
      <c r="AF249" s="59">
        <v>0.75</v>
      </c>
    </row>
    <row r="250" spans="1:32" ht="15.75" thickBot="1" x14ac:dyDescent="0.3">
      <c r="A250" s="40">
        <v>2017</v>
      </c>
      <c r="B250" s="59">
        <v>0</v>
      </c>
      <c r="C250" s="59">
        <v>0</v>
      </c>
      <c r="D250" s="59">
        <v>0</v>
      </c>
      <c r="E250" s="59">
        <v>1</v>
      </c>
      <c r="F250" s="59">
        <v>0</v>
      </c>
      <c r="G250" s="59">
        <v>0</v>
      </c>
      <c r="H250" s="59">
        <v>0</v>
      </c>
      <c r="I250" s="59">
        <v>0</v>
      </c>
      <c r="J250" s="59">
        <v>0</v>
      </c>
      <c r="L250" s="40">
        <v>2017</v>
      </c>
      <c r="M250" s="59">
        <v>0</v>
      </c>
      <c r="N250" s="59">
        <v>0</v>
      </c>
      <c r="O250" s="59">
        <v>0</v>
      </c>
      <c r="P250" s="59">
        <v>0.3</v>
      </c>
      <c r="Q250" s="59">
        <v>0</v>
      </c>
      <c r="R250" s="59">
        <v>0.7</v>
      </c>
      <c r="S250" s="59">
        <v>0</v>
      </c>
      <c r="T250" s="59">
        <v>0</v>
      </c>
      <c r="U250" s="59">
        <v>0</v>
      </c>
      <c r="W250" s="40">
        <v>2017</v>
      </c>
      <c r="X250" s="59">
        <v>0</v>
      </c>
      <c r="Y250" s="59">
        <v>0</v>
      </c>
      <c r="Z250" s="59">
        <v>0.25</v>
      </c>
      <c r="AA250" s="59">
        <v>0</v>
      </c>
      <c r="AB250" s="59">
        <v>0</v>
      </c>
      <c r="AC250" s="59">
        <v>0</v>
      </c>
      <c r="AD250" s="59">
        <v>0</v>
      </c>
      <c r="AE250" s="59">
        <v>0</v>
      </c>
      <c r="AF250" s="59">
        <v>0.75</v>
      </c>
    </row>
    <row r="251" spans="1:32" ht="15.75" thickBot="1" x14ac:dyDescent="0.3">
      <c r="A251" s="40">
        <v>2018</v>
      </c>
      <c r="B251" s="59">
        <v>0</v>
      </c>
      <c r="C251" s="59">
        <v>0</v>
      </c>
      <c r="D251" s="59">
        <v>0</v>
      </c>
      <c r="E251" s="59">
        <v>1</v>
      </c>
      <c r="F251" s="59">
        <v>0</v>
      </c>
      <c r="G251" s="59">
        <v>0</v>
      </c>
      <c r="H251" s="59">
        <v>0</v>
      </c>
      <c r="I251" s="59">
        <v>0</v>
      </c>
      <c r="J251" s="59">
        <v>0</v>
      </c>
      <c r="L251" s="40">
        <v>2018</v>
      </c>
      <c r="M251" s="59">
        <v>0</v>
      </c>
      <c r="N251" s="59">
        <v>0</v>
      </c>
      <c r="O251" s="59">
        <v>0</v>
      </c>
      <c r="P251" s="59">
        <v>0.3</v>
      </c>
      <c r="Q251" s="59">
        <v>0</v>
      </c>
      <c r="R251" s="59">
        <v>0.7</v>
      </c>
      <c r="S251" s="59">
        <v>0</v>
      </c>
      <c r="T251" s="59">
        <v>0</v>
      </c>
      <c r="U251" s="59">
        <v>0</v>
      </c>
      <c r="W251" s="40">
        <v>2018</v>
      </c>
      <c r="X251" s="59">
        <v>0</v>
      </c>
      <c r="Y251" s="59">
        <v>0</v>
      </c>
      <c r="Z251" s="59">
        <v>0.25</v>
      </c>
      <c r="AA251" s="59">
        <v>0</v>
      </c>
      <c r="AB251" s="59">
        <v>0</v>
      </c>
      <c r="AC251" s="59">
        <v>0</v>
      </c>
      <c r="AD251" s="59">
        <v>0</v>
      </c>
      <c r="AE251" s="59">
        <v>0</v>
      </c>
      <c r="AF251" s="59">
        <v>0.75</v>
      </c>
    </row>
    <row r="252" spans="1:32" ht="15.75" thickBot="1" x14ac:dyDescent="0.3">
      <c r="A252" s="40">
        <v>2019</v>
      </c>
      <c r="B252" s="59">
        <v>0</v>
      </c>
      <c r="C252" s="59">
        <v>0</v>
      </c>
      <c r="D252" s="59">
        <v>0</v>
      </c>
      <c r="E252" s="59">
        <v>1</v>
      </c>
      <c r="F252" s="59">
        <v>0</v>
      </c>
      <c r="G252" s="59">
        <v>0</v>
      </c>
      <c r="H252" s="59">
        <v>0</v>
      </c>
      <c r="I252" s="59">
        <v>0</v>
      </c>
      <c r="J252" s="59">
        <v>0</v>
      </c>
      <c r="L252" s="40">
        <v>2019</v>
      </c>
      <c r="M252" s="59">
        <v>0</v>
      </c>
      <c r="N252" s="59">
        <v>0</v>
      </c>
      <c r="O252" s="59">
        <v>0</v>
      </c>
      <c r="P252" s="59">
        <v>0.3</v>
      </c>
      <c r="Q252" s="59">
        <v>0</v>
      </c>
      <c r="R252" s="59">
        <v>0.7</v>
      </c>
      <c r="S252" s="59">
        <v>0</v>
      </c>
      <c r="T252" s="59">
        <v>0</v>
      </c>
      <c r="U252" s="59">
        <v>0</v>
      </c>
      <c r="W252" s="40">
        <v>2019</v>
      </c>
      <c r="X252" s="59">
        <v>0</v>
      </c>
      <c r="Y252" s="59">
        <v>0</v>
      </c>
      <c r="Z252" s="59">
        <v>0.25</v>
      </c>
      <c r="AA252" s="59">
        <v>0</v>
      </c>
      <c r="AB252" s="59">
        <v>0</v>
      </c>
      <c r="AC252" s="59">
        <v>0</v>
      </c>
      <c r="AD252" s="59">
        <v>0</v>
      </c>
      <c r="AE252" s="59">
        <v>0</v>
      </c>
      <c r="AF252" s="59">
        <v>0.75</v>
      </c>
    </row>
    <row r="253" spans="1:32" ht="15.75" thickBot="1" x14ac:dyDescent="0.3">
      <c r="A253" s="40">
        <v>2020</v>
      </c>
      <c r="B253" s="59">
        <v>0</v>
      </c>
      <c r="C253" s="59">
        <v>0</v>
      </c>
      <c r="D253" s="59">
        <v>0</v>
      </c>
      <c r="E253" s="59">
        <v>1</v>
      </c>
      <c r="F253" s="59">
        <v>0</v>
      </c>
      <c r="G253" s="59">
        <v>0</v>
      </c>
      <c r="H253" s="59">
        <v>0</v>
      </c>
      <c r="I253" s="59">
        <v>0</v>
      </c>
      <c r="J253" s="59">
        <v>0</v>
      </c>
      <c r="L253" s="40">
        <v>2020</v>
      </c>
      <c r="M253" s="59">
        <v>0</v>
      </c>
      <c r="N253" s="59">
        <v>0</v>
      </c>
      <c r="O253" s="59">
        <v>0</v>
      </c>
      <c r="P253" s="59">
        <v>0.3</v>
      </c>
      <c r="Q253" s="59">
        <v>0</v>
      </c>
      <c r="R253" s="59">
        <v>0.7</v>
      </c>
      <c r="S253" s="59">
        <v>0</v>
      </c>
      <c r="T253" s="59">
        <v>0</v>
      </c>
      <c r="U253" s="59">
        <v>0</v>
      </c>
      <c r="W253" s="40">
        <v>2020</v>
      </c>
      <c r="X253" s="59">
        <v>0</v>
      </c>
      <c r="Y253" s="59">
        <v>0</v>
      </c>
      <c r="Z253" s="59">
        <v>0.25</v>
      </c>
      <c r="AA253" s="59">
        <v>0</v>
      </c>
      <c r="AB253" s="59">
        <v>0</v>
      </c>
      <c r="AC253" s="59">
        <v>0</v>
      </c>
      <c r="AD253" s="59">
        <v>0</v>
      </c>
      <c r="AE253" s="59">
        <v>0</v>
      </c>
      <c r="AF253" s="59">
        <v>0.75</v>
      </c>
    </row>
    <row r="254" spans="1:32" ht="15.75" thickBot="1" x14ac:dyDescent="0.3">
      <c r="A254" s="40">
        <v>2021</v>
      </c>
      <c r="B254" s="59">
        <v>0</v>
      </c>
      <c r="C254" s="59">
        <v>0</v>
      </c>
      <c r="D254" s="59">
        <v>0</v>
      </c>
      <c r="E254" s="59">
        <v>1</v>
      </c>
      <c r="F254" s="59">
        <v>0</v>
      </c>
      <c r="G254" s="59">
        <v>0</v>
      </c>
      <c r="H254" s="59">
        <v>0</v>
      </c>
      <c r="I254" s="59">
        <v>0</v>
      </c>
      <c r="J254" s="59">
        <v>0</v>
      </c>
      <c r="L254" s="40">
        <v>2021</v>
      </c>
      <c r="M254" s="59">
        <v>0</v>
      </c>
      <c r="N254" s="59">
        <v>0</v>
      </c>
      <c r="O254" s="59">
        <v>0</v>
      </c>
      <c r="P254" s="59">
        <v>0.3</v>
      </c>
      <c r="Q254" s="59">
        <v>0</v>
      </c>
      <c r="R254" s="59">
        <v>0.7</v>
      </c>
      <c r="S254" s="59">
        <v>0</v>
      </c>
      <c r="T254" s="59">
        <v>0</v>
      </c>
      <c r="U254" s="59">
        <v>0</v>
      </c>
      <c r="W254" s="40">
        <v>2021</v>
      </c>
      <c r="X254" s="59">
        <v>0</v>
      </c>
      <c r="Y254" s="59">
        <v>0</v>
      </c>
      <c r="Z254" s="59">
        <v>0.25</v>
      </c>
      <c r="AA254" s="59">
        <v>0</v>
      </c>
      <c r="AB254" s="59">
        <v>0</v>
      </c>
      <c r="AC254" s="59">
        <v>0</v>
      </c>
      <c r="AD254" s="59">
        <v>0</v>
      </c>
      <c r="AE254" s="59">
        <v>0</v>
      </c>
      <c r="AF254" s="59">
        <v>0.75</v>
      </c>
    </row>
    <row r="255" spans="1:32" ht="15.75" thickBot="1" x14ac:dyDescent="0.3">
      <c r="A255" s="40">
        <v>2022</v>
      </c>
      <c r="B255" s="59">
        <v>0</v>
      </c>
      <c r="C255" s="59">
        <v>0</v>
      </c>
      <c r="D255" s="59">
        <v>0</v>
      </c>
      <c r="E255" s="59">
        <v>1</v>
      </c>
      <c r="F255" s="59">
        <v>0</v>
      </c>
      <c r="G255" s="59">
        <v>0</v>
      </c>
      <c r="H255" s="59">
        <v>0</v>
      </c>
      <c r="I255" s="59">
        <v>0</v>
      </c>
      <c r="J255" s="59">
        <v>0</v>
      </c>
      <c r="L255" s="40">
        <v>2022</v>
      </c>
      <c r="M255" s="59">
        <v>0</v>
      </c>
      <c r="N255" s="59">
        <v>0</v>
      </c>
      <c r="O255" s="59">
        <v>0</v>
      </c>
      <c r="P255" s="59">
        <v>0.3</v>
      </c>
      <c r="Q255" s="59">
        <v>0</v>
      </c>
      <c r="R255" s="59">
        <v>0.7</v>
      </c>
      <c r="S255" s="59">
        <v>0</v>
      </c>
      <c r="T255" s="59">
        <v>0</v>
      </c>
      <c r="U255" s="59">
        <v>0</v>
      </c>
      <c r="W255" s="40">
        <v>2022</v>
      </c>
      <c r="X255" s="59">
        <v>0</v>
      </c>
      <c r="Y255" s="59">
        <v>0</v>
      </c>
      <c r="Z255" s="59">
        <v>0.25</v>
      </c>
      <c r="AA255" s="59">
        <v>0</v>
      </c>
      <c r="AB255" s="59">
        <v>0</v>
      </c>
      <c r="AC255" s="59">
        <v>0</v>
      </c>
      <c r="AD255" s="59">
        <v>0</v>
      </c>
      <c r="AE255" s="59">
        <v>0</v>
      </c>
      <c r="AF255" s="59">
        <v>0.75</v>
      </c>
    </row>
    <row r="256" spans="1:32" ht="15.75" thickBot="1" x14ac:dyDescent="0.3">
      <c r="A256" s="40">
        <v>2023</v>
      </c>
      <c r="B256" s="59">
        <v>0</v>
      </c>
      <c r="C256" s="59">
        <v>0</v>
      </c>
      <c r="D256" s="59">
        <v>0</v>
      </c>
      <c r="E256" s="59">
        <v>1</v>
      </c>
      <c r="F256" s="59">
        <v>0</v>
      </c>
      <c r="G256" s="59">
        <v>0</v>
      </c>
      <c r="H256" s="59">
        <v>0</v>
      </c>
      <c r="I256" s="59">
        <v>0</v>
      </c>
      <c r="J256" s="59">
        <v>0</v>
      </c>
      <c r="L256" s="40">
        <v>2023</v>
      </c>
      <c r="M256" s="59">
        <v>0</v>
      </c>
      <c r="N256" s="59">
        <v>0</v>
      </c>
      <c r="O256" s="59">
        <v>0</v>
      </c>
      <c r="P256" s="59">
        <v>0.3</v>
      </c>
      <c r="Q256" s="59">
        <v>0</v>
      </c>
      <c r="R256" s="59">
        <v>0.7</v>
      </c>
      <c r="S256" s="59">
        <v>0</v>
      </c>
      <c r="T256" s="59">
        <v>0</v>
      </c>
      <c r="U256" s="59">
        <v>0</v>
      </c>
      <c r="W256" s="40">
        <v>2023</v>
      </c>
      <c r="X256" s="59">
        <v>0</v>
      </c>
      <c r="Y256" s="59">
        <v>0</v>
      </c>
      <c r="Z256" s="59">
        <v>0.25</v>
      </c>
      <c r="AA256" s="59">
        <v>0</v>
      </c>
      <c r="AB256" s="59">
        <v>0</v>
      </c>
      <c r="AC256" s="59">
        <v>0</v>
      </c>
      <c r="AD256" s="59">
        <v>0</v>
      </c>
      <c r="AE256" s="59">
        <v>0</v>
      </c>
      <c r="AF256" s="59">
        <v>0.75</v>
      </c>
    </row>
    <row r="257" spans="1:32" x14ac:dyDescent="0.25">
      <c r="A257" s="427"/>
      <c r="B257" s="428"/>
      <c r="C257" s="428"/>
      <c r="D257" s="428"/>
      <c r="E257" s="428"/>
      <c r="F257" s="428"/>
      <c r="G257" s="428"/>
      <c r="H257" s="428"/>
      <c r="I257" s="428"/>
      <c r="J257" s="428"/>
      <c r="L257" s="427"/>
      <c r="M257" s="428"/>
      <c r="N257" s="428"/>
      <c r="O257" s="428"/>
      <c r="P257" s="428"/>
      <c r="Q257" s="428"/>
      <c r="R257" s="428"/>
      <c r="S257" s="428"/>
      <c r="T257" s="428"/>
      <c r="U257" s="428"/>
      <c r="W257" s="427"/>
      <c r="X257" s="428"/>
      <c r="Y257" s="428"/>
      <c r="Z257" s="428"/>
      <c r="AA257" s="428"/>
      <c r="AB257" s="428"/>
      <c r="AC257" s="428"/>
      <c r="AD257" s="428"/>
      <c r="AE257" s="428"/>
      <c r="AF257" s="428"/>
    </row>
    <row r="258" spans="1:32" ht="15.75" thickBot="1" x14ac:dyDescent="0.3"/>
    <row r="259" spans="1:32" ht="15" customHeight="1" x14ac:dyDescent="0.25">
      <c r="A259" s="23"/>
      <c r="B259" s="377" t="s">
        <v>103</v>
      </c>
      <c r="C259" s="378"/>
      <c r="D259" s="378"/>
      <c r="E259" s="378"/>
      <c r="F259" s="378"/>
      <c r="G259" s="378"/>
      <c r="H259" s="378"/>
      <c r="I259" s="378"/>
      <c r="J259" s="379"/>
      <c r="L259" s="23"/>
      <c r="M259" s="377" t="s">
        <v>103</v>
      </c>
      <c r="N259" s="378"/>
      <c r="O259" s="378"/>
      <c r="P259" s="378"/>
      <c r="Q259" s="378"/>
      <c r="R259" s="378"/>
      <c r="S259" s="378"/>
      <c r="T259" s="378"/>
      <c r="U259" s="379"/>
      <c r="W259" s="23"/>
      <c r="X259" s="377" t="s">
        <v>103</v>
      </c>
      <c r="Y259" s="378"/>
      <c r="Z259" s="378"/>
      <c r="AA259" s="378"/>
      <c r="AB259" s="378"/>
      <c r="AC259" s="378"/>
      <c r="AD259" s="378"/>
      <c r="AE259" s="378"/>
      <c r="AF259" s="379"/>
    </row>
    <row r="260" spans="1:32" ht="15.75" thickBot="1" x14ac:dyDescent="0.3">
      <c r="A260" s="24" t="s">
        <v>101</v>
      </c>
      <c r="B260" s="380"/>
      <c r="C260" s="381"/>
      <c r="D260" s="381"/>
      <c r="E260" s="381"/>
      <c r="F260" s="381"/>
      <c r="G260" s="381"/>
      <c r="H260" s="381"/>
      <c r="I260" s="381"/>
      <c r="J260" s="382"/>
      <c r="L260" s="24" t="s">
        <v>101</v>
      </c>
      <c r="M260" s="380"/>
      <c r="N260" s="381"/>
      <c r="O260" s="381"/>
      <c r="P260" s="381"/>
      <c r="Q260" s="381"/>
      <c r="R260" s="381"/>
      <c r="S260" s="381"/>
      <c r="T260" s="381"/>
      <c r="U260" s="382"/>
      <c r="W260" s="24" t="s">
        <v>101</v>
      </c>
      <c r="X260" s="380"/>
      <c r="Y260" s="381"/>
      <c r="Z260" s="381"/>
      <c r="AA260" s="381"/>
      <c r="AB260" s="381"/>
      <c r="AC260" s="381"/>
      <c r="AD260" s="381"/>
      <c r="AE260" s="381"/>
      <c r="AF260" s="382"/>
    </row>
    <row r="261" spans="1:32" ht="28.5" customHeight="1" x14ac:dyDescent="0.25">
      <c r="A261" s="24" t="s">
        <v>102</v>
      </c>
      <c r="B261" s="27" t="s">
        <v>104</v>
      </c>
      <c r="C261" s="363" t="s">
        <v>106</v>
      </c>
      <c r="D261" s="363" t="s">
        <v>107</v>
      </c>
      <c r="E261" s="363" t="s">
        <v>108</v>
      </c>
      <c r="F261" s="27" t="s">
        <v>109</v>
      </c>
      <c r="G261" s="27" t="s">
        <v>111</v>
      </c>
      <c r="H261" s="363" t="s">
        <v>114</v>
      </c>
      <c r="I261" s="363" t="s">
        <v>115</v>
      </c>
      <c r="J261" s="363" t="s">
        <v>116</v>
      </c>
      <c r="L261" s="24" t="s">
        <v>102</v>
      </c>
      <c r="M261" s="27" t="s">
        <v>104</v>
      </c>
      <c r="N261" s="363" t="s">
        <v>106</v>
      </c>
      <c r="O261" s="363" t="s">
        <v>107</v>
      </c>
      <c r="P261" s="363" t="s">
        <v>108</v>
      </c>
      <c r="Q261" s="27" t="s">
        <v>109</v>
      </c>
      <c r="R261" s="27" t="s">
        <v>111</v>
      </c>
      <c r="S261" s="363" t="s">
        <v>114</v>
      </c>
      <c r="T261" s="363" t="s">
        <v>115</v>
      </c>
      <c r="U261" s="363" t="s">
        <v>116</v>
      </c>
      <c r="W261" s="24" t="s">
        <v>102</v>
      </c>
      <c r="X261" s="27" t="s">
        <v>104</v>
      </c>
      <c r="Y261" s="363" t="s">
        <v>106</v>
      </c>
      <c r="Z261" s="363" t="s">
        <v>107</v>
      </c>
      <c r="AA261" s="363" t="s">
        <v>108</v>
      </c>
      <c r="AB261" s="27" t="s">
        <v>109</v>
      </c>
      <c r="AC261" s="27" t="s">
        <v>111</v>
      </c>
      <c r="AD261" s="363" t="s">
        <v>114</v>
      </c>
      <c r="AE261" s="363" t="s">
        <v>115</v>
      </c>
      <c r="AF261" s="363" t="s">
        <v>116</v>
      </c>
    </row>
    <row r="262" spans="1:32" x14ac:dyDescent="0.25">
      <c r="A262" s="31"/>
      <c r="B262" s="27" t="s">
        <v>105</v>
      </c>
      <c r="C262" s="364"/>
      <c r="D262" s="364"/>
      <c r="E262" s="364"/>
      <c r="F262" s="27" t="s">
        <v>110</v>
      </c>
      <c r="G262" s="27" t="s">
        <v>112</v>
      </c>
      <c r="H262" s="364"/>
      <c r="I262" s="364"/>
      <c r="J262" s="364"/>
      <c r="L262" s="31"/>
      <c r="M262" s="27" t="s">
        <v>105</v>
      </c>
      <c r="N262" s="364"/>
      <c r="O262" s="364"/>
      <c r="P262" s="364"/>
      <c r="Q262" s="27" t="s">
        <v>110</v>
      </c>
      <c r="R262" s="27" t="s">
        <v>112</v>
      </c>
      <c r="S262" s="364"/>
      <c r="T262" s="364"/>
      <c r="U262" s="364"/>
      <c r="W262" s="31"/>
      <c r="X262" s="27" t="s">
        <v>105</v>
      </c>
      <c r="Y262" s="364"/>
      <c r="Z262" s="364"/>
      <c r="AA262" s="364"/>
      <c r="AB262" s="27" t="s">
        <v>110</v>
      </c>
      <c r="AC262" s="27" t="s">
        <v>112</v>
      </c>
      <c r="AD262" s="364"/>
      <c r="AE262" s="364"/>
      <c r="AF262" s="364"/>
    </row>
    <row r="263" spans="1:32" ht="15.75" thickBot="1" x14ac:dyDescent="0.3">
      <c r="A263" s="32"/>
      <c r="B263" s="28"/>
      <c r="C263" s="365"/>
      <c r="D263" s="365"/>
      <c r="E263" s="365"/>
      <c r="F263" s="28"/>
      <c r="G263" s="29" t="s">
        <v>113</v>
      </c>
      <c r="H263" s="365"/>
      <c r="I263" s="365"/>
      <c r="J263" s="365"/>
      <c r="L263" s="32"/>
      <c r="M263" s="28"/>
      <c r="N263" s="365"/>
      <c r="O263" s="365"/>
      <c r="P263" s="365"/>
      <c r="Q263" s="28"/>
      <c r="R263" s="29" t="s">
        <v>113</v>
      </c>
      <c r="S263" s="365"/>
      <c r="T263" s="365"/>
      <c r="U263" s="365"/>
      <c r="W263" s="32"/>
      <c r="X263" s="28"/>
      <c r="Y263" s="365"/>
      <c r="Z263" s="365"/>
      <c r="AA263" s="365"/>
      <c r="AB263" s="28"/>
      <c r="AC263" s="29" t="s">
        <v>113</v>
      </c>
      <c r="AD263" s="365"/>
      <c r="AE263" s="365"/>
      <c r="AF263" s="365"/>
    </row>
    <row r="264" spans="1:32" ht="15.75" customHeight="1" thickBot="1" x14ac:dyDescent="0.3">
      <c r="A264" s="368" t="s">
        <v>123</v>
      </c>
      <c r="B264" s="369"/>
      <c r="C264" s="369"/>
      <c r="D264" s="369"/>
      <c r="E264" s="369"/>
      <c r="F264" s="369"/>
      <c r="G264" s="369"/>
      <c r="H264" s="369"/>
      <c r="I264" s="369"/>
      <c r="J264" s="370"/>
      <c r="L264" s="368" t="s">
        <v>131</v>
      </c>
      <c r="M264" s="369"/>
      <c r="N264" s="369"/>
      <c r="O264" s="369"/>
      <c r="P264" s="369"/>
      <c r="Q264" s="369"/>
      <c r="R264" s="369"/>
      <c r="S264" s="369"/>
      <c r="T264" s="369"/>
      <c r="U264" s="370"/>
      <c r="W264" s="368" t="s">
        <v>91</v>
      </c>
      <c r="X264" s="369"/>
      <c r="Y264" s="369"/>
      <c r="Z264" s="369"/>
      <c r="AA264" s="369"/>
      <c r="AB264" s="369"/>
      <c r="AC264" s="369"/>
      <c r="AD264" s="369"/>
      <c r="AE264" s="369"/>
      <c r="AF264" s="370"/>
    </row>
    <row r="265" spans="1:32" ht="15.75" thickBot="1" x14ac:dyDescent="0.3">
      <c r="A265" s="18">
        <v>1989</v>
      </c>
      <c r="B265" s="20">
        <v>0</v>
      </c>
      <c r="C265" s="20">
        <v>0.05</v>
      </c>
      <c r="D265" s="20">
        <v>0</v>
      </c>
      <c r="E265" s="20">
        <v>0.35</v>
      </c>
      <c r="F265" s="20">
        <v>0</v>
      </c>
      <c r="G265" s="20">
        <v>0.6</v>
      </c>
      <c r="H265" s="20">
        <v>0</v>
      </c>
      <c r="I265" s="20">
        <v>0</v>
      </c>
      <c r="J265" s="20">
        <v>0</v>
      </c>
      <c r="L265" s="18">
        <v>1989</v>
      </c>
      <c r="M265" s="20">
        <v>0</v>
      </c>
      <c r="N265" s="20">
        <v>0</v>
      </c>
      <c r="O265" s="20">
        <v>0</v>
      </c>
      <c r="P265" s="20">
        <v>0.3</v>
      </c>
      <c r="Q265" s="20">
        <v>0</v>
      </c>
      <c r="R265" s="20">
        <v>0.7</v>
      </c>
      <c r="S265" s="20">
        <v>0</v>
      </c>
      <c r="T265" s="20">
        <v>0</v>
      </c>
      <c r="U265" s="20">
        <v>0</v>
      </c>
      <c r="W265" s="18">
        <v>1989</v>
      </c>
      <c r="X265" s="20">
        <v>0</v>
      </c>
      <c r="Y265" s="20">
        <v>0</v>
      </c>
      <c r="Z265" s="20">
        <v>0.2</v>
      </c>
      <c r="AA265" s="20">
        <v>0</v>
      </c>
      <c r="AB265" s="20">
        <v>0</v>
      </c>
      <c r="AC265" s="20">
        <v>0</v>
      </c>
      <c r="AD265" s="20">
        <v>0</v>
      </c>
      <c r="AE265" s="20">
        <v>0.55000000000000004</v>
      </c>
      <c r="AF265" s="20">
        <v>0.25</v>
      </c>
    </row>
    <row r="266" spans="1:32" ht="15.75" thickBot="1" x14ac:dyDescent="0.3">
      <c r="A266" s="18">
        <v>1990</v>
      </c>
      <c r="B266" s="20">
        <v>0</v>
      </c>
      <c r="C266" s="20">
        <v>0.05</v>
      </c>
      <c r="D266" s="20">
        <v>0</v>
      </c>
      <c r="E266" s="20">
        <v>0.35</v>
      </c>
      <c r="F266" s="20">
        <v>0</v>
      </c>
      <c r="G266" s="20">
        <v>0.6</v>
      </c>
      <c r="H266" s="20">
        <v>0</v>
      </c>
      <c r="I266" s="20">
        <v>0</v>
      </c>
      <c r="J266" s="20">
        <v>0</v>
      </c>
      <c r="L266" s="18">
        <v>1990</v>
      </c>
      <c r="M266" s="20">
        <v>0</v>
      </c>
      <c r="N266" s="20">
        <v>0</v>
      </c>
      <c r="O266" s="20">
        <v>0</v>
      </c>
      <c r="P266" s="20">
        <v>0.3</v>
      </c>
      <c r="Q266" s="20">
        <v>0</v>
      </c>
      <c r="R266" s="20">
        <v>0.7</v>
      </c>
      <c r="S266" s="20">
        <v>0</v>
      </c>
      <c r="T266" s="20">
        <v>0</v>
      </c>
      <c r="U266" s="20">
        <v>0</v>
      </c>
      <c r="W266" s="18">
        <v>1990</v>
      </c>
      <c r="X266" s="20">
        <v>0</v>
      </c>
      <c r="Y266" s="20">
        <v>0</v>
      </c>
      <c r="Z266" s="20">
        <v>0.2</v>
      </c>
      <c r="AA266" s="20">
        <v>0</v>
      </c>
      <c r="AB266" s="20">
        <v>0</v>
      </c>
      <c r="AC266" s="20">
        <v>0</v>
      </c>
      <c r="AD266" s="20">
        <v>0</v>
      </c>
      <c r="AE266" s="20">
        <v>0.55000000000000004</v>
      </c>
      <c r="AF266" s="20">
        <v>0.25</v>
      </c>
    </row>
    <row r="267" spans="1:32" ht="15.75" thickBot="1" x14ac:dyDescent="0.3">
      <c r="A267" s="18">
        <v>1991</v>
      </c>
      <c r="B267" s="20">
        <v>0</v>
      </c>
      <c r="C267" s="20">
        <v>2.5000000000000001E-2</v>
      </c>
      <c r="D267" s="20">
        <v>0</v>
      </c>
      <c r="E267" s="20">
        <v>0.375</v>
      </c>
      <c r="F267" s="20">
        <v>0</v>
      </c>
      <c r="G267" s="20">
        <v>0.6</v>
      </c>
      <c r="H267" s="20">
        <v>0</v>
      </c>
      <c r="I267" s="20">
        <v>0</v>
      </c>
      <c r="J267" s="20">
        <v>0</v>
      </c>
      <c r="L267" s="18">
        <v>1991</v>
      </c>
      <c r="M267" s="20">
        <v>0</v>
      </c>
      <c r="N267" s="20">
        <v>0</v>
      </c>
      <c r="O267" s="20">
        <v>0</v>
      </c>
      <c r="P267" s="20">
        <v>0.3</v>
      </c>
      <c r="Q267" s="20">
        <v>0</v>
      </c>
      <c r="R267" s="20">
        <v>0.7</v>
      </c>
      <c r="S267" s="20">
        <v>0</v>
      </c>
      <c r="T267" s="20">
        <v>0</v>
      </c>
      <c r="U267" s="20">
        <v>0</v>
      </c>
      <c r="W267" s="18">
        <v>1991</v>
      </c>
      <c r="X267" s="20">
        <v>0</v>
      </c>
      <c r="Y267" s="20">
        <v>0</v>
      </c>
      <c r="Z267" s="20">
        <v>0.25</v>
      </c>
      <c r="AA267" s="20">
        <v>0</v>
      </c>
      <c r="AB267" s="20">
        <v>0</v>
      </c>
      <c r="AC267" s="20">
        <v>0</v>
      </c>
      <c r="AD267" s="20">
        <v>0</v>
      </c>
      <c r="AE267" s="20">
        <v>0.55000000000000004</v>
      </c>
      <c r="AF267" s="20">
        <v>0.2</v>
      </c>
    </row>
    <row r="268" spans="1:32" ht="15.75" thickBot="1" x14ac:dyDescent="0.3">
      <c r="A268" s="18">
        <v>1992</v>
      </c>
      <c r="B268" s="20">
        <v>0</v>
      </c>
      <c r="C268" s="20">
        <v>0.01</v>
      </c>
      <c r="D268" s="20">
        <v>0</v>
      </c>
      <c r="E268" s="20">
        <v>0.39</v>
      </c>
      <c r="F268" s="20">
        <v>0</v>
      </c>
      <c r="G268" s="20">
        <v>0.6</v>
      </c>
      <c r="H268" s="20">
        <v>0</v>
      </c>
      <c r="I268" s="20">
        <v>0</v>
      </c>
      <c r="J268" s="20">
        <v>0</v>
      </c>
      <c r="L268" s="18">
        <v>1992</v>
      </c>
      <c r="M268" s="20">
        <v>0</v>
      </c>
      <c r="N268" s="20">
        <v>0</v>
      </c>
      <c r="O268" s="20">
        <v>0</v>
      </c>
      <c r="P268" s="20">
        <v>0.3</v>
      </c>
      <c r="Q268" s="20">
        <v>0</v>
      </c>
      <c r="R268" s="20">
        <v>0.7</v>
      </c>
      <c r="S268" s="20">
        <v>0</v>
      </c>
      <c r="T268" s="20">
        <v>0</v>
      </c>
      <c r="U268" s="20">
        <v>0</v>
      </c>
      <c r="W268" s="18">
        <v>1992</v>
      </c>
      <c r="X268" s="20">
        <v>0</v>
      </c>
      <c r="Y268" s="20">
        <v>0</v>
      </c>
      <c r="Z268" s="20">
        <v>0.33</v>
      </c>
      <c r="AA268" s="20">
        <v>0</v>
      </c>
      <c r="AB268" s="20">
        <v>0</v>
      </c>
      <c r="AC268" s="20">
        <v>0</v>
      </c>
      <c r="AD268" s="20">
        <v>0</v>
      </c>
      <c r="AE268" s="20">
        <v>0.47</v>
      </c>
      <c r="AF268" s="20">
        <v>0.2</v>
      </c>
    </row>
    <row r="269" spans="1:32" ht="15.75" thickBot="1" x14ac:dyDescent="0.3">
      <c r="A269" s="18">
        <v>1993</v>
      </c>
      <c r="B269" s="20">
        <v>0</v>
      </c>
      <c r="C269" s="20">
        <v>0.01</v>
      </c>
      <c r="D269" s="20">
        <v>0</v>
      </c>
      <c r="E269" s="20">
        <v>0.39</v>
      </c>
      <c r="F269" s="20">
        <v>0</v>
      </c>
      <c r="G269" s="20">
        <v>0.6</v>
      </c>
      <c r="H269" s="20">
        <v>0</v>
      </c>
      <c r="I269" s="20">
        <v>0</v>
      </c>
      <c r="J269" s="20">
        <v>0</v>
      </c>
      <c r="L269" s="18">
        <v>1993</v>
      </c>
      <c r="M269" s="20">
        <v>0</v>
      </c>
      <c r="N269" s="20">
        <v>0</v>
      </c>
      <c r="O269" s="20">
        <v>0</v>
      </c>
      <c r="P269" s="20">
        <v>0.3</v>
      </c>
      <c r="Q269" s="20">
        <v>0</v>
      </c>
      <c r="R269" s="20">
        <v>0.7</v>
      </c>
      <c r="S269" s="20">
        <v>0</v>
      </c>
      <c r="T269" s="20">
        <v>0</v>
      </c>
      <c r="U269" s="20">
        <v>0</v>
      </c>
      <c r="W269" s="18">
        <v>1993</v>
      </c>
      <c r="X269" s="20">
        <v>0</v>
      </c>
      <c r="Y269" s="20">
        <v>0</v>
      </c>
      <c r="Z269" s="20">
        <v>0.38</v>
      </c>
      <c r="AA269" s="20">
        <v>0</v>
      </c>
      <c r="AB269" s="20">
        <v>0</v>
      </c>
      <c r="AC269" s="20">
        <v>0</v>
      </c>
      <c r="AD269" s="20">
        <v>0</v>
      </c>
      <c r="AE269" s="20">
        <v>0.42</v>
      </c>
      <c r="AF269" s="20">
        <v>0.2</v>
      </c>
    </row>
    <row r="270" spans="1:32" ht="15.75" thickBot="1" x14ac:dyDescent="0.3">
      <c r="A270" s="18">
        <v>1994</v>
      </c>
      <c r="B270" s="20">
        <v>0</v>
      </c>
      <c r="C270" s="20">
        <v>8.9999999999999993E-3</v>
      </c>
      <c r="D270" s="20">
        <v>0</v>
      </c>
      <c r="E270" s="20">
        <v>0.39100000000000001</v>
      </c>
      <c r="F270" s="20">
        <v>0</v>
      </c>
      <c r="G270" s="20">
        <v>0.6</v>
      </c>
      <c r="H270" s="20">
        <v>0</v>
      </c>
      <c r="I270" s="20">
        <v>0</v>
      </c>
      <c r="J270" s="20">
        <v>0</v>
      </c>
      <c r="L270" s="18">
        <v>1994</v>
      </c>
      <c r="M270" s="20">
        <v>0</v>
      </c>
      <c r="N270" s="20">
        <v>0</v>
      </c>
      <c r="O270" s="20">
        <v>0</v>
      </c>
      <c r="P270" s="20">
        <v>0.3</v>
      </c>
      <c r="Q270" s="20">
        <v>0</v>
      </c>
      <c r="R270" s="20">
        <v>0.7</v>
      </c>
      <c r="S270" s="20">
        <v>0</v>
      </c>
      <c r="T270" s="20">
        <v>0</v>
      </c>
      <c r="U270" s="20">
        <v>0</v>
      </c>
      <c r="W270" s="18">
        <v>1994</v>
      </c>
      <c r="X270" s="20">
        <v>0</v>
      </c>
      <c r="Y270" s="20">
        <v>0</v>
      </c>
      <c r="Z270" s="20">
        <v>0.505</v>
      </c>
      <c r="AA270" s="20">
        <v>0</v>
      </c>
      <c r="AB270" s="20">
        <v>0</v>
      </c>
      <c r="AC270" s="20">
        <v>0</v>
      </c>
      <c r="AD270" s="20">
        <v>0</v>
      </c>
      <c r="AE270" s="20">
        <v>0.39500000000000002</v>
      </c>
      <c r="AF270" s="20">
        <v>0.1</v>
      </c>
    </row>
    <row r="271" spans="1:32" ht="15.75" thickBot="1" x14ac:dyDescent="0.3">
      <c r="A271" s="18">
        <v>1995</v>
      </c>
      <c r="B271" s="20">
        <v>0</v>
      </c>
      <c r="C271" s="20">
        <v>8.9999999999999993E-3</v>
      </c>
      <c r="D271" s="20">
        <v>0</v>
      </c>
      <c r="E271" s="20">
        <v>0.34100000000000003</v>
      </c>
      <c r="F271" s="20">
        <v>0</v>
      </c>
      <c r="G271" s="20">
        <v>0.65</v>
      </c>
      <c r="H271" s="20">
        <v>0</v>
      </c>
      <c r="I271" s="20">
        <v>0</v>
      </c>
      <c r="J271" s="20">
        <v>0</v>
      </c>
      <c r="L271" s="18">
        <v>1995</v>
      </c>
      <c r="M271" s="20">
        <v>0</v>
      </c>
      <c r="N271" s="20">
        <v>0</v>
      </c>
      <c r="O271" s="20">
        <v>0</v>
      </c>
      <c r="P271" s="20">
        <v>0.3</v>
      </c>
      <c r="Q271" s="20">
        <v>0</v>
      </c>
      <c r="R271" s="20">
        <v>0.7</v>
      </c>
      <c r="S271" s="20">
        <v>0</v>
      </c>
      <c r="T271" s="20">
        <v>0</v>
      </c>
      <c r="U271" s="20">
        <v>0</v>
      </c>
      <c r="W271" s="18">
        <v>1995</v>
      </c>
      <c r="X271" s="20">
        <v>0</v>
      </c>
      <c r="Y271" s="20">
        <v>0</v>
      </c>
      <c r="Z271" s="20">
        <v>0.49</v>
      </c>
      <c r="AA271" s="20">
        <v>0</v>
      </c>
      <c r="AB271" s="20">
        <v>0</v>
      </c>
      <c r="AC271" s="20">
        <v>0</v>
      </c>
      <c r="AD271" s="20">
        <v>0</v>
      </c>
      <c r="AE271" s="20">
        <v>0.36</v>
      </c>
      <c r="AF271" s="20">
        <v>0.15</v>
      </c>
    </row>
    <row r="272" spans="1:32" ht="15.75" thickBot="1" x14ac:dyDescent="0.3">
      <c r="A272" s="18">
        <v>1996</v>
      </c>
      <c r="B272" s="20">
        <v>0</v>
      </c>
      <c r="C272" s="20">
        <v>8.9999999999999993E-3</v>
      </c>
      <c r="D272" s="20">
        <v>0</v>
      </c>
      <c r="E272" s="20">
        <v>0.34100000000000003</v>
      </c>
      <c r="F272" s="20">
        <v>0</v>
      </c>
      <c r="G272" s="20">
        <v>0.65</v>
      </c>
      <c r="H272" s="20">
        <v>0</v>
      </c>
      <c r="I272" s="20">
        <v>0</v>
      </c>
      <c r="J272" s="20">
        <v>0</v>
      </c>
      <c r="L272" s="18">
        <v>1996</v>
      </c>
      <c r="M272" s="20">
        <v>0</v>
      </c>
      <c r="N272" s="20">
        <v>0</v>
      </c>
      <c r="O272" s="20">
        <v>0</v>
      </c>
      <c r="P272" s="20">
        <v>0.3</v>
      </c>
      <c r="Q272" s="20">
        <v>0</v>
      </c>
      <c r="R272" s="20">
        <v>0.7</v>
      </c>
      <c r="S272" s="20">
        <v>0</v>
      </c>
      <c r="T272" s="20">
        <v>0</v>
      </c>
      <c r="U272" s="20">
        <v>0</v>
      </c>
      <c r="W272" s="18">
        <v>1996</v>
      </c>
      <c r="X272" s="20">
        <v>0</v>
      </c>
      <c r="Y272" s="20">
        <v>0</v>
      </c>
      <c r="Z272" s="20">
        <v>0.56999999999999995</v>
      </c>
      <c r="AA272" s="20">
        <v>0</v>
      </c>
      <c r="AB272" s="20">
        <v>0</v>
      </c>
      <c r="AC272" s="20">
        <v>0</v>
      </c>
      <c r="AD272" s="20">
        <v>0</v>
      </c>
      <c r="AE272" s="20">
        <v>0.33</v>
      </c>
      <c r="AF272" s="20">
        <v>0.1</v>
      </c>
    </row>
    <row r="273" spans="1:32" ht="15.75" thickBot="1" x14ac:dyDescent="0.3">
      <c r="A273" s="18">
        <v>1997</v>
      </c>
      <c r="B273" s="20">
        <v>0</v>
      </c>
      <c r="C273" s="20">
        <v>8.0000000000000002E-3</v>
      </c>
      <c r="D273" s="20">
        <v>0</v>
      </c>
      <c r="E273" s="20">
        <v>0.34200000000000003</v>
      </c>
      <c r="F273" s="20">
        <v>0</v>
      </c>
      <c r="G273" s="20">
        <v>0.65</v>
      </c>
      <c r="H273" s="20">
        <v>0</v>
      </c>
      <c r="I273" s="20">
        <v>0</v>
      </c>
      <c r="J273" s="20">
        <v>0</v>
      </c>
      <c r="L273" s="18">
        <v>1997</v>
      </c>
      <c r="M273" s="20">
        <v>0</v>
      </c>
      <c r="N273" s="20">
        <v>0</v>
      </c>
      <c r="O273" s="20">
        <v>0</v>
      </c>
      <c r="P273" s="20">
        <v>0.3</v>
      </c>
      <c r="Q273" s="20">
        <v>0</v>
      </c>
      <c r="R273" s="20">
        <v>0.7</v>
      </c>
      <c r="S273" s="20">
        <v>0</v>
      </c>
      <c r="T273" s="20">
        <v>0</v>
      </c>
      <c r="U273" s="20">
        <v>0</v>
      </c>
      <c r="W273" s="18">
        <v>1997</v>
      </c>
      <c r="X273" s="20">
        <v>0</v>
      </c>
      <c r="Y273" s="20">
        <v>0</v>
      </c>
      <c r="Z273" s="20">
        <v>0.72</v>
      </c>
      <c r="AA273" s="20">
        <v>0</v>
      </c>
      <c r="AB273" s="20">
        <v>0</v>
      </c>
      <c r="AC273" s="20">
        <v>0</v>
      </c>
      <c r="AD273" s="20">
        <v>0</v>
      </c>
      <c r="AE273" s="20">
        <v>0.22</v>
      </c>
      <c r="AF273" s="20">
        <v>0.06</v>
      </c>
    </row>
    <row r="274" spans="1:32" ht="15.75" thickBot="1" x14ac:dyDescent="0.3">
      <c r="A274" s="18">
        <v>1998</v>
      </c>
      <c r="B274" s="20">
        <v>0</v>
      </c>
      <c r="C274" s="20">
        <v>8.0000000000000002E-3</v>
      </c>
      <c r="D274" s="20">
        <v>0</v>
      </c>
      <c r="E274" s="20">
        <v>0.34200000000000003</v>
      </c>
      <c r="F274" s="20">
        <v>0</v>
      </c>
      <c r="G274" s="20">
        <v>0.65</v>
      </c>
      <c r="H274" s="20">
        <v>0</v>
      </c>
      <c r="I274" s="20">
        <v>0</v>
      </c>
      <c r="J274" s="20">
        <v>0</v>
      </c>
      <c r="L274" s="18">
        <v>1998</v>
      </c>
      <c r="M274" s="20">
        <v>0</v>
      </c>
      <c r="N274" s="20">
        <v>0</v>
      </c>
      <c r="O274" s="20">
        <v>0</v>
      </c>
      <c r="P274" s="20">
        <v>0.3</v>
      </c>
      <c r="Q274" s="20">
        <v>0</v>
      </c>
      <c r="R274" s="20">
        <v>0.7</v>
      </c>
      <c r="S274" s="20">
        <v>0</v>
      </c>
      <c r="T274" s="20">
        <v>0</v>
      </c>
      <c r="U274" s="20">
        <v>0</v>
      </c>
      <c r="W274" s="18">
        <v>1998</v>
      </c>
      <c r="X274" s="20">
        <v>0</v>
      </c>
      <c r="Y274" s="20">
        <v>0</v>
      </c>
      <c r="Z274" s="20">
        <v>0.75</v>
      </c>
      <c r="AA274" s="20">
        <v>0</v>
      </c>
      <c r="AB274" s="20">
        <v>0</v>
      </c>
      <c r="AC274" s="20">
        <v>0</v>
      </c>
      <c r="AD274" s="20">
        <v>0</v>
      </c>
      <c r="AE274" s="20">
        <v>0.2</v>
      </c>
      <c r="AF274" s="20">
        <v>0.05</v>
      </c>
    </row>
    <row r="275" spans="1:32" ht="15.75" thickBot="1" x14ac:dyDescent="0.3">
      <c r="A275" s="18">
        <v>1999</v>
      </c>
      <c r="B275" s="20">
        <v>0</v>
      </c>
      <c r="C275" s="20">
        <v>7.0000000000000001E-3</v>
      </c>
      <c r="D275" s="20">
        <v>0</v>
      </c>
      <c r="E275" s="20">
        <v>0.34300000000000003</v>
      </c>
      <c r="F275" s="20">
        <v>0</v>
      </c>
      <c r="G275" s="20">
        <v>0.65</v>
      </c>
      <c r="H275" s="20">
        <v>0</v>
      </c>
      <c r="I275" s="20">
        <v>0</v>
      </c>
      <c r="J275" s="20">
        <v>0</v>
      </c>
      <c r="L275" s="18">
        <v>1999</v>
      </c>
      <c r="M275" s="20">
        <v>0</v>
      </c>
      <c r="N275" s="20">
        <v>0</v>
      </c>
      <c r="O275" s="20">
        <v>0</v>
      </c>
      <c r="P275" s="20">
        <v>0.3</v>
      </c>
      <c r="Q275" s="20">
        <v>0</v>
      </c>
      <c r="R275" s="20">
        <v>0.7</v>
      </c>
      <c r="S275" s="20">
        <v>0</v>
      </c>
      <c r="T275" s="20">
        <v>0</v>
      </c>
      <c r="U275" s="20">
        <v>0</v>
      </c>
      <c r="W275" s="18">
        <v>1999</v>
      </c>
      <c r="X275" s="20">
        <v>0</v>
      </c>
      <c r="Y275" s="20">
        <v>0</v>
      </c>
      <c r="Z275" s="20">
        <v>0.91</v>
      </c>
      <c r="AA275" s="20">
        <v>0</v>
      </c>
      <c r="AB275" s="20">
        <v>0</v>
      </c>
      <c r="AC275" s="20">
        <v>0</v>
      </c>
      <c r="AD275" s="20">
        <v>0</v>
      </c>
      <c r="AE275" s="20">
        <v>0.09</v>
      </c>
      <c r="AF275" s="20">
        <v>0</v>
      </c>
    </row>
    <row r="276" spans="1:32" ht="15.75" thickBot="1" x14ac:dyDescent="0.3">
      <c r="A276" s="18">
        <v>2000</v>
      </c>
      <c r="B276" s="20">
        <v>0</v>
      </c>
      <c r="C276" s="20">
        <v>0.01</v>
      </c>
      <c r="D276" s="20">
        <v>0</v>
      </c>
      <c r="E276" s="20">
        <v>0.34</v>
      </c>
      <c r="F276" s="20">
        <v>0</v>
      </c>
      <c r="G276" s="20">
        <v>0.65</v>
      </c>
      <c r="H276" s="20">
        <v>0</v>
      </c>
      <c r="I276" s="20">
        <v>0</v>
      </c>
      <c r="J276" s="20">
        <v>0</v>
      </c>
      <c r="L276" s="18">
        <v>2000</v>
      </c>
      <c r="M276" s="20">
        <v>0</v>
      </c>
      <c r="N276" s="20">
        <v>0</v>
      </c>
      <c r="O276" s="20">
        <v>0</v>
      </c>
      <c r="P276" s="20">
        <v>0.3</v>
      </c>
      <c r="Q276" s="20">
        <v>0</v>
      </c>
      <c r="R276" s="20">
        <v>0.7</v>
      </c>
      <c r="S276" s="20">
        <v>0</v>
      </c>
      <c r="T276" s="20">
        <v>0</v>
      </c>
      <c r="U276" s="20">
        <v>0</v>
      </c>
      <c r="W276" s="18">
        <v>2000</v>
      </c>
      <c r="X276" s="20">
        <v>0</v>
      </c>
      <c r="Y276" s="20">
        <v>0</v>
      </c>
      <c r="Z276" s="20">
        <v>0.98</v>
      </c>
      <c r="AA276" s="20">
        <v>0</v>
      </c>
      <c r="AB276" s="20">
        <v>0</v>
      </c>
      <c r="AC276" s="20">
        <v>0</v>
      </c>
      <c r="AD276" s="20">
        <v>0</v>
      </c>
      <c r="AE276" s="20">
        <v>0.02</v>
      </c>
      <c r="AF276" s="20">
        <v>0</v>
      </c>
    </row>
    <row r="277" spans="1:32" ht="15.75" thickBot="1" x14ac:dyDescent="0.3">
      <c r="A277" s="18">
        <v>2001</v>
      </c>
      <c r="B277" s="20">
        <v>0</v>
      </c>
      <c r="C277" s="20">
        <v>0.03</v>
      </c>
      <c r="D277" s="20">
        <v>0</v>
      </c>
      <c r="E277" s="20">
        <v>0.37</v>
      </c>
      <c r="F277" s="20">
        <v>0</v>
      </c>
      <c r="G277" s="20">
        <v>0.6</v>
      </c>
      <c r="H277" s="20">
        <v>0</v>
      </c>
      <c r="I277" s="20">
        <v>0</v>
      </c>
      <c r="J277" s="20">
        <v>0</v>
      </c>
      <c r="L277" s="18">
        <v>2001</v>
      </c>
      <c r="M277" s="20">
        <v>0</v>
      </c>
      <c r="N277" s="20">
        <v>0</v>
      </c>
      <c r="O277" s="20">
        <v>0</v>
      </c>
      <c r="P277" s="20">
        <v>0.3</v>
      </c>
      <c r="Q277" s="20">
        <v>0</v>
      </c>
      <c r="R277" s="20">
        <v>0.7</v>
      </c>
      <c r="S277" s="20">
        <v>0</v>
      </c>
      <c r="T277" s="20">
        <v>0</v>
      </c>
      <c r="U277" s="20">
        <v>0</v>
      </c>
      <c r="W277" s="18">
        <v>2001</v>
      </c>
      <c r="X277" s="20">
        <v>0</v>
      </c>
      <c r="Y277" s="20">
        <v>0</v>
      </c>
      <c r="Z277" s="20">
        <v>0.8</v>
      </c>
      <c r="AA277" s="20">
        <v>0</v>
      </c>
      <c r="AB277" s="20">
        <v>0</v>
      </c>
      <c r="AC277" s="20">
        <v>0</v>
      </c>
      <c r="AD277" s="20">
        <v>0</v>
      </c>
      <c r="AE277" s="20">
        <v>0.15</v>
      </c>
      <c r="AF277" s="20">
        <v>0.05</v>
      </c>
    </row>
    <row r="278" spans="1:32" ht="15.75" thickBot="1" x14ac:dyDescent="0.3">
      <c r="A278" s="18">
        <v>2002</v>
      </c>
      <c r="B278" s="20">
        <v>0</v>
      </c>
      <c r="C278" s="20">
        <v>0.05</v>
      </c>
      <c r="D278" s="20">
        <v>0</v>
      </c>
      <c r="E278" s="20">
        <v>0.35</v>
      </c>
      <c r="F278" s="20">
        <v>0</v>
      </c>
      <c r="G278" s="20">
        <v>0.6</v>
      </c>
      <c r="H278" s="20">
        <v>0</v>
      </c>
      <c r="I278" s="20">
        <v>0</v>
      </c>
      <c r="J278" s="20">
        <v>0</v>
      </c>
      <c r="L278" s="18">
        <v>2002</v>
      </c>
      <c r="M278" s="20">
        <v>0</v>
      </c>
      <c r="N278" s="20">
        <v>0</v>
      </c>
      <c r="O278" s="20">
        <v>0</v>
      </c>
      <c r="P278" s="20">
        <v>0.3</v>
      </c>
      <c r="Q278" s="20">
        <v>0</v>
      </c>
      <c r="R278" s="20">
        <v>0.7</v>
      </c>
      <c r="S278" s="20">
        <v>0</v>
      </c>
      <c r="T278" s="20">
        <v>0</v>
      </c>
      <c r="U278" s="20">
        <v>0</v>
      </c>
      <c r="W278" s="18">
        <v>2002</v>
      </c>
      <c r="X278" s="20">
        <v>0</v>
      </c>
      <c r="Y278" s="20">
        <v>0</v>
      </c>
      <c r="Z278" s="20">
        <v>0.7</v>
      </c>
      <c r="AA278" s="20">
        <v>0</v>
      </c>
      <c r="AB278" s="20">
        <v>0</v>
      </c>
      <c r="AC278" s="20">
        <v>0</v>
      </c>
      <c r="AD278" s="20">
        <v>0</v>
      </c>
      <c r="AE278" s="20">
        <v>0.22</v>
      </c>
      <c r="AF278" s="20">
        <v>0.08</v>
      </c>
    </row>
    <row r="279" spans="1:32" ht="15.75" thickBot="1" x14ac:dyDescent="0.3">
      <c r="A279" s="18">
        <v>2003</v>
      </c>
      <c r="B279" s="20">
        <v>0</v>
      </c>
      <c r="C279" s="20">
        <v>0.06</v>
      </c>
      <c r="D279" s="20">
        <v>0</v>
      </c>
      <c r="E279" s="20">
        <v>0.39</v>
      </c>
      <c r="F279" s="20">
        <v>0</v>
      </c>
      <c r="G279" s="20">
        <v>0.55000000000000004</v>
      </c>
      <c r="H279" s="20">
        <v>0</v>
      </c>
      <c r="I279" s="20">
        <v>0</v>
      </c>
      <c r="J279" s="20">
        <v>0</v>
      </c>
      <c r="L279" s="18">
        <v>2003</v>
      </c>
      <c r="M279" s="20">
        <v>0</v>
      </c>
      <c r="N279" s="20">
        <v>0</v>
      </c>
      <c r="O279" s="20">
        <v>0</v>
      </c>
      <c r="P279" s="20">
        <v>0.3</v>
      </c>
      <c r="Q279" s="20">
        <v>0</v>
      </c>
      <c r="R279" s="20">
        <v>0.7</v>
      </c>
      <c r="S279" s="20">
        <v>0</v>
      </c>
      <c r="T279" s="20">
        <v>0</v>
      </c>
      <c r="U279" s="20">
        <v>0</v>
      </c>
      <c r="W279" s="18">
        <v>2003</v>
      </c>
      <c r="X279" s="20">
        <v>0</v>
      </c>
      <c r="Y279" s="20">
        <v>0</v>
      </c>
      <c r="Z279" s="20">
        <v>0.59</v>
      </c>
      <c r="AA279" s="20">
        <v>0</v>
      </c>
      <c r="AB279" s="20">
        <v>0</v>
      </c>
      <c r="AC279" s="20">
        <v>0</v>
      </c>
      <c r="AD279" s="20">
        <v>0</v>
      </c>
      <c r="AE279" s="20">
        <v>0.31</v>
      </c>
      <c r="AF279" s="20">
        <v>0.1</v>
      </c>
    </row>
    <row r="280" spans="1:32" ht="15.75" thickBot="1" x14ac:dyDescent="0.3">
      <c r="A280" s="18">
        <v>2004</v>
      </c>
      <c r="B280" s="20">
        <v>0</v>
      </c>
      <c r="C280" s="20">
        <v>0.06</v>
      </c>
      <c r="D280" s="20">
        <v>0</v>
      </c>
      <c r="E280" s="20">
        <v>0.43</v>
      </c>
      <c r="F280" s="20">
        <v>0</v>
      </c>
      <c r="G280" s="20">
        <v>0.51</v>
      </c>
      <c r="H280" s="20">
        <v>0</v>
      </c>
      <c r="I280" s="20">
        <v>0</v>
      </c>
      <c r="J280" s="20">
        <v>0</v>
      </c>
      <c r="L280" s="18">
        <v>2004</v>
      </c>
      <c r="M280" s="20">
        <v>0</v>
      </c>
      <c r="N280" s="20">
        <v>0</v>
      </c>
      <c r="O280" s="20">
        <v>0</v>
      </c>
      <c r="P280" s="20">
        <v>0.3</v>
      </c>
      <c r="Q280" s="20">
        <v>0</v>
      </c>
      <c r="R280" s="20">
        <v>0.7</v>
      </c>
      <c r="S280" s="20">
        <v>0</v>
      </c>
      <c r="T280" s="20">
        <v>0</v>
      </c>
      <c r="U280" s="20">
        <v>0</v>
      </c>
      <c r="W280" s="18">
        <v>2004</v>
      </c>
      <c r="X280" s="20">
        <v>0</v>
      </c>
      <c r="Y280" s="20">
        <v>0</v>
      </c>
      <c r="Z280" s="20">
        <v>0.43</v>
      </c>
      <c r="AA280" s="20">
        <v>0</v>
      </c>
      <c r="AB280" s="20">
        <v>0</v>
      </c>
      <c r="AC280" s="20">
        <v>0</v>
      </c>
      <c r="AD280" s="20">
        <v>0</v>
      </c>
      <c r="AE280" s="20">
        <v>0.4</v>
      </c>
      <c r="AF280" s="20">
        <v>0.17</v>
      </c>
    </row>
    <row r="281" spans="1:32" ht="15.75" thickBot="1" x14ac:dyDescent="0.3">
      <c r="A281" s="18">
        <v>2005</v>
      </c>
      <c r="B281" s="20">
        <v>0</v>
      </c>
      <c r="C281" s="20">
        <v>0.02</v>
      </c>
      <c r="D281" s="20">
        <v>0</v>
      </c>
      <c r="E281" s="20">
        <v>0.48</v>
      </c>
      <c r="F281" s="20">
        <v>0</v>
      </c>
      <c r="G281" s="20">
        <v>0.5</v>
      </c>
      <c r="H281" s="20">
        <v>0</v>
      </c>
      <c r="I281" s="20">
        <v>0</v>
      </c>
      <c r="J281" s="20">
        <v>0</v>
      </c>
      <c r="L281" s="18">
        <v>2005</v>
      </c>
      <c r="M281" s="20">
        <v>0</v>
      </c>
      <c r="N281" s="20">
        <v>0</v>
      </c>
      <c r="O281" s="20">
        <v>0</v>
      </c>
      <c r="P281" s="20">
        <v>0.3</v>
      </c>
      <c r="Q281" s="20">
        <v>0</v>
      </c>
      <c r="R281" s="20">
        <v>0.7</v>
      </c>
      <c r="S281" s="20">
        <v>0</v>
      </c>
      <c r="T281" s="20">
        <v>0</v>
      </c>
      <c r="U281" s="20">
        <v>0</v>
      </c>
      <c r="W281" s="18">
        <v>2005</v>
      </c>
      <c r="X281" s="20">
        <v>0</v>
      </c>
      <c r="Y281" s="20">
        <v>0</v>
      </c>
      <c r="Z281" s="20">
        <v>0.28000000000000003</v>
      </c>
      <c r="AA281" s="20">
        <v>0</v>
      </c>
      <c r="AB281" s="20">
        <v>0</v>
      </c>
      <c r="AC281" s="20">
        <v>0</v>
      </c>
      <c r="AD281" s="20">
        <v>0</v>
      </c>
      <c r="AE281" s="20">
        <v>0.52</v>
      </c>
      <c r="AF281" s="20">
        <v>0.2</v>
      </c>
    </row>
    <row r="282" spans="1:32" ht="15.75" thickBot="1" x14ac:dyDescent="0.3">
      <c r="A282" s="18">
        <v>2006</v>
      </c>
      <c r="B282" s="20">
        <v>0</v>
      </c>
      <c r="C282" s="20">
        <v>7.0000000000000007E-2</v>
      </c>
      <c r="D282" s="20">
        <v>0</v>
      </c>
      <c r="E282" s="20">
        <v>0.43</v>
      </c>
      <c r="F282" s="20">
        <v>0</v>
      </c>
      <c r="G282" s="20">
        <v>0.5</v>
      </c>
      <c r="H282" s="20">
        <v>0</v>
      </c>
      <c r="I282" s="20">
        <v>0</v>
      </c>
      <c r="J282" s="20">
        <v>0</v>
      </c>
      <c r="L282" s="18">
        <v>2006</v>
      </c>
      <c r="M282" s="20">
        <v>0</v>
      </c>
      <c r="N282" s="20">
        <v>0</v>
      </c>
      <c r="O282" s="20">
        <v>0</v>
      </c>
      <c r="P282" s="20">
        <v>0.3</v>
      </c>
      <c r="Q282" s="20">
        <v>0</v>
      </c>
      <c r="R282" s="20">
        <v>0.7</v>
      </c>
      <c r="S282" s="20">
        <v>0</v>
      </c>
      <c r="T282" s="20">
        <v>0</v>
      </c>
      <c r="U282" s="20">
        <v>0</v>
      </c>
      <c r="W282" s="18">
        <v>2006</v>
      </c>
      <c r="X282" s="20">
        <v>0</v>
      </c>
      <c r="Y282" s="20">
        <v>0</v>
      </c>
      <c r="Z282" s="20">
        <v>0.27</v>
      </c>
      <c r="AA282" s="20">
        <v>0</v>
      </c>
      <c r="AB282" s="20">
        <v>0</v>
      </c>
      <c r="AC282" s="20">
        <v>0</v>
      </c>
      <c r="AD282" s="20">
        <v>0</v>
      </c>
      <c r="AE282" s="20">
        <v>0.53</v>
      </c>
      <c r="AF282" s="20">
        <v>0.2</v>
      </c>
    </row>
    <row r="283" spans="1:32" ht="15.75" thickBot="1" x14ac:dyDescent="0.3">
      <c r="A283" s="18">
        <v>2007</v>
      </c>
      <c r="B283" s="20">
        <v>0</v>
      </c>
      <c r="C283" s="20">
        <v>0.05</v>
      </c>
      <c r="D283" s="20">
        <v>0</v>
      </c>
      <c r="E283" s="20">
        <v>0.45</v>
      </c>
      <c r="F283" s="20">
        <v>0</v>
      </c>
      <c r="G283" s="20">
        <v>0.5</v>
      </c>
      <c r="H283" s="20">
        <v>0</v>
      </c>
      <c r="I283" s="20">
        <v>0</v>
      </c>
      <c r="J283" s="20">
        <v>0</v>
      </c>
      <c r="L283" s="18">
        <v>2007</v>
      </c>
      <c r="M283" s="20">
        <v>0</v>
      </c>
      <c r="N283" s="20">
        <v>0</v>
      </c>
      <c r="O283" s="20">
        <v>0</v>
      </c>
      <c r="P283" s="20">
        <v>0.3</v>
      </c>
      <c r="Q283" s="20">
        <v>0</v>
      </c>
      <c r="R283" s="20">
        <v>0.7</v>
      </c>
      <c r="S283" s="20">
        <v>0</v>
      </c>
      <c r="T283" s="20">
        <v>0</v>
      </c>
      <c r="U283" s="20">
        <v>0</v>
      </c>
      <c r="W283" s="18">
        <v>2007</v>
      </c>
      <c r="X283" s="20">
        <v>0</v>
      </c>
      <c r="Y283" s="20">
        <v>0</v>
      </c>
      <c r="Z283" s="20">
        <v>0.2</v>
      </c>
      <c r="AA283" s="20">
        <v>0</v>
      </c>
      <c r="AB283" s="20">
        <v>0</v>
      </c>
      <c r="AC283" s="20">
        <v>0</v>
      </c>
      <c r="AD283" s="20">
        <v>0</v>
      </c>
      <c r="AE283" s="20">
        <v>0.7</v>
      </c>
      <c r="AF283" s="20">
        <v>0.1</v>
      </c>
    </row>
    <row r="284" spans="1:32" ht="15.75" thickBot="1" x14ac:dyDescent="0.3">
      <c r="A284" s="18">
        <v>2008</v>
      </c>
      <c r="B284" s="20">
        <v>0</v>
      </c>
      <c r="C284" s="20">
        <v>0.04</v>
      </c>
      <c r="D284" s="20">
        <v>0</v>
      </c>
      <c r="E284" s="20">
        <v>0.46</v>
      </c>
      <c r="F284" s="20">
        <v>0</v>
      </c>
      <c r="G284" s="20">
        <v>0.5</v>
      </c>
      <c r="H284" s="20">
        <v>0</v>
      </c>
      <c r="I284" s="20">
        <v>0</v>
      </c>
      <c r="J284" s="20">
        <v>0</v>
      </c>
      <c r="L284" s="18">
        <v>2008</v>
      </c>
      <c r="M284" s="20">
        <v>0</v>
      </c>
      <c r="N284" s="20">
        <v>0</v>
      </c>
      <c r="O284" s="20">
        <v>0</v>
      </c>
      <c r="P284" s="20">
        <v>0.3</v>
      </c>
      <c r="Q284" s="20">
        <v>0</v>
      </c>
      <c r="R284" s="20">
        <v>0.7</v>
      </c>
      <c r="S284" s="20">
        <v>0</v>
      </c>
      <c r="T284" s="20">
        <v>0</v>
      </c>
      <c r="U284" s="20">
        <v>0</v>
      </c>
      <c r="W284" s="18">
        <v>2008</v>
      </c>
      <c r="X284" s="20">
        <v>0</v>
      </c>
      <c r="Y284" s="20">
        <v>0</v>
      </c>
      <c r="Z284" s="20">
        <v>0.2</v>
      </c>
      <c r="AA284" s="20">
        <v>0</v>
      </c>
      <c r="AB284" s="20">
        <v>0</v>
      </c>
      <c r="AC284" s="20">
        <v>0</v>
      </c>
      <c r="AD284" s="20">
        <v>0</v>
      </c>
      <c r="AE284" s="20">
        <v>0.8</v>
      </c>
      <c r="AF284" s="20">
        <v>0</v>
      </c>
    </row>
    <row r="285" spans="1:32" ht="15.75" thickBot="1" x14ac:dyDescent="0.3">
      <c r="A285" s="18">
        <v>2009</v>
      </c>
      <c r="B285" s="20">
        <v>0</v>
      </c>
      <c r="C285" s="20">
        <v>0.03</v>
      </c>
      <c r="D285" s="20">
        <v>0</v>
      </c>
      <c r="E285" s="20">
        <v>0.47</v>
      </c>
      <c r="F285" s="20">
        <v>0</v>
      </c>
      <c r="G285" s="20">
        <v>0.5</v>
      </c>
      <c r="H285" s="20">
        <v>0</v>
      </c>
      <c r="I285" s="20">
        <v>0</v>
      </c>
      <c r="J285" s="20">
        <v>0</v>
      </c>
      <c r="L285" s="18">
        <v>2009</v>
      </c>
      <c r="M285" s="20">
        <v>0</v>
      </c>
      <c r="N285" s="20">
        <v>0</v>
      </c>
      <c r="O285" s="20">
        <v>0</v>
      </c>
      <c r="P285" s="20">
        <v>0.3</v>
      </c>
      <c r="Q285" s="20">
        <v>0</v>
      </c>
      <c r="R285" s="20">
        <v>0.7</v>
      </c>
      <c r="S285" s="20">
        <v>0</v>
      </c>
      <c r="T285" s="20">
        <v>0</v>
      </c>
      <c r="U285" s="20">
        <v>0</v>
      </c>
      <c r="W285" s="18">
        <v>2009</v>
      </c>
      <c r="X285" s="20">
        <v>0</v>
      </c>
      <c r="Y285" s="20">
        <v>0</v>
      </c>
      <c r="Z285" s="20">
        <v>0.17</v>
      </c>
      <c r="AA285" s="20">
        <v>0</v>
      </c>
      <c r="AB285" s="20">
        <v>0</v>
      </c>
      <c r="AC285" s="20">
        <v>0</v>
      </c>
      <c r="AD285" s="20">
        <v>0</v>
      </c>
      <c r="AE285" s="20">
        <v>0.83</v>
      </c>
      <c r="AF285" s="20">
        <v>0</v>
      </c>
    </row>
    <row r="286" spans="1:32" ht="15.75" thickBot="1" x14ac:dyDescent="0.3">
      <c r="A286" s="18">
        <v>2010</v>
      </c>
      <c r="B286" s="20">
        <v>0</v>
      </c>
      <c r="C286" s="20">
        <v>0.02</v>
      </c>
      <c r="D286" s="20">
        <v>0</v>
      </c>
      <c r="E286" s="20">
        <v>0.48</v>
      </c>
      <c r="F286" s="20">
        <v>0</v>
      </c>
      <c r="G286" s="20">
        <v>0.5</v>
      </c>
      <c r="H286" s="20">
        <v>0</v>
      </c>
      <c r="I286" s="20">
        <v>0</v>
      </c>
      <c r="J286" s="20">
        <v>0</v>
      </c>
      <c r="L286" s="18">
        <v>2010</v>
      </c>
      <c r="M286" s="20">
        <v>0</v>
      </c>
      <c r="N286" s="20">
        <v>0</v>
      </c>
      <c r="O286" s="20">
        <v>0</v>
      </c>
      <c r="P286" s="20">
        <v>0.3</v>
      </c>
      <c r="Q286" s="20">
        <v>0</v>
      </c>
      <c r="R286" s="20">
        <v>0.7</v>
      </c>
      <c r="S286" s="20">
        <v>0</v>
      </c>
      <c r="T286" s="20">
        <v>0</v>
      </c>
      <c r="U286" s="20">
        <v>0</v>
      </c>
      <c r="W286" s="18">
        <v>2010</v>
      </c>
      <c r="X286" s="20">
        <v>0</v>
      </c>
      <c r="Y286" s="20">
        <v>0</v>
      </c>
      <c r="Z286" s="20">
        <v>0.23</v>
      </c>
      <c r="AA286" s="20">
        <v>0</v>
      </c>
      <c r="AB286" s="20">
        <v>0</v>
      </c>
      <c r="AC286" s="20">
        <v>0</v>
      </c>
      <c r="AD286" s="20">
        <v>0</v>
      </c>
      <c r="AE286" s="20">
        <v>0.77</v>
      </c>
      <c r="AF286" s="20">
        <v>0</v>
      </c>
    </row>
    <row r="287" spans="1:32" ht="15.75" thickBot="1" x14ac:dyDescent="0.3">
      <c r="A287" s="18">
        <v>2011</v>
      </c>
      <c r="B287" s="20">
        <v>0</v>
      </c>
      <c r="C287" s="20">
        <v>0.02</v>
      </c>
      <c r="D287" s="20">
        <v>0</v>
      </c>
      <c r="E287" s="20">
        <v>0.48</v>
      </c>
      <c r="F287" s="20">
        <v>0</v>
      </c>
      <c r="G287" s="20">
        <v>0.5</v>
      </c>
      <c r="H287" s="20">
        <v>0</v>
      </c>
      <c r="I287" s="20">
        <v>0</v>
      </c>
      <c r="J287" s="20">
        <v>0</v>
      </c>
      <c r="L287" s="43">
        <v>2011</v>
      </c>
      <c r="M287" s="41">
        <v>0</v>
      </c>
      <c r="N287" s="41">
        <v>0</v>
      </c>
      <c r="O287" s="41">
        <v>0</v>
      </c>
      <c r="P287" s="41">
        <v>0.3</v>
      </c>
      <c r="Q287" s="41">
        <v>0</v>
      </c>
      <c r="R287" s="41">
        <v>0.7</v>
      </c>
      <c r="S287" s="41">
        <v>0</v>
      </c>
      <c r="T287" s="41">
        <v>0</v>
      </c>
      <c r="U287" s="20">
        <v>0</v>
      </c>
      <c r="W287" s="18">
        <v>2011</v>
      </c>
      <c r="X287" s="20">
        <v>0</v>
      </c>
      <c r="Y287" s="20">
        <v>0</v>
      </c>
      <c r="Z287" s="20">
        <v>0.23</v>
      </c>
      <c r="AA287" s="20">
        <v>0</v>
      </c>
      <c r="AB287" s="20">
        <v>0</v>
      </c>
      <c r="AC287" s="20">
        <v>0</v>
      </c>
      <c r="AD287" s="20">
        <v>0</v>
      </c>
      <c r="AE287" s="20">
        <v>0.77</v>
      </c>
      <c r="AF287" s="20">
        <v>0</v>
      </c>
    </row>
    <row r="288" spans="1:32" ht="15.75" thickBot="1" x14ac:dyDescent="0.3">
      <c r="A288" s="40">
        <v>2012</v>
      </c>
      <c r="B288" s="41">
        <v>0</v>
      </c>
      <c r="C288" s="41">
        <v>0.02</v>
      </c>
      <c r="D288" s="41">
        <v>0</v>
      </c>
      <c r="E288" s="41">
        <v>0.48</v>
      </c>
      <c r="F288" s="41">
        <v>0</v>
      </c>
      <c r="G288" s="41">
        <v>0.5</v>
      </c>
      <c r="H288" s="41">
        <v>0</v>
      </c>
      <c r="I288" s="41">
        <v>0</v>
      </c>
      <c r="J288" s="41">
        <v>0</v>
      </c>
      <c r="L288" s="40">
        <v>2012</v>
      </c>
      <c r="M288" s="41">
        <v>0</v>
      </c>
      <c r="N288" s="41">
        <v>0</v>
      </c>
      <c r="O288" s="41">
        <v>0</v>
      </c>
      <c r="P288" s="41">
        <v>0.3</v>
      </c>
      <c r="Q288" s="41">
        <v>0</v>
      </c>
      <c r="R288" s="41">
        <v>0.7</v>
      </c>
      <c r="S288" s="41">
        <v>0</v>
      </c>
      <c r="T288" s="41">
        <v>0</v>
      </c>
      <c r="U288" s="41">
        <v>0</v>
      </c>
      <c r="V288" s="33"/>
      <c r="W288" s="40">
        <v>2012</v>
      </c>
      <c r="X288" s="41">
        <v>0</v>
      </c>
      <c r="Y288" s="41">
        <v>0</v>
      </c>
      <c r="Z288" s="41">
        <v>0.23</v>
      </c>
      <c r="AA288" s="41">
        <v>0</v>
      </c>
      <c r="AB288" s="41">
        <v>0</v>
      </c>
      <c r="AC288" s="41">
        <v>0</v>
      </c>
      <c r="AD288" s="41">
        <v>0</v>
      </c>
      <c r="AE288" s="41">
        <v>0.77</v>
      </c>
      <c r="AF288" s="41">
        <v>0</v>
      </c>
    </row>
    <row r="289" spans="1:32" ht="15.75" thickBot="1" x14ac:dyDescent="0.3">
      <c r="A289" s="40">
        <v>2013</v>
      </c>
      <c r="B289" s="59">
        <v>0</v>
      </c>
      <c r="C289" s="59">
        <v>0.02</v>
      </c>
      <c r="D289" s="59">
        <v>0</v>
      </c>
      <c r="E289" s="59">
        <v>0.48</v>
      </c>
      <c r="F289" s="59">
        <v>0</v>
      </c>
      <c r="G289" s="59">
        <v>0.5</v>
      </c>
      <c r="H289" s="59">
        <v>0</v>
      </c>
      <c r="I289" s="59">
        <v>0</v>
      </c>
      <c r="J289" s="59">
        <v>0</v>
      </c>
      <c r="L289" s="40">
        <v>2013</v>
      </c>
      <c r="M289" s="59">
        <v>0</v>
      </c>
      <c r="N289" s="59">
        <v>0</v>
      </c>
      <c r="O289" s="59">
        <v>0</v>
      </c>
      <c r="P289" s="59">
        <v>0.3</v>
      </c>
      <c r="Q289" s="59">
        <v>0</v>
      </c>
      <c r="R289" s="59">
        <v>0.7</v>
      </c>
      <c r="S289" s="59">
        <v>0</v>
      </c>
      <c r="T289" s="59">
        <v>0</v>
      </c>
      <c r="U289" s="59">
        <v>0</v>
      </c>
      <c r="V289" s="33"/>
      <c r="W289" s="40">
        <v>2013</v>
      </c>
      <c r="X289" s="59">
        <v>0</v>
      </c>
      <c r="Y289" s="59">
        <v>0</v>
      </c>
      <c r="Z289" s="59">
        <v>0.23</v>
      </c>
      <c r="AA289" s="59">
        <v>0</v>
      </c>
      <c r="AB289" s="59">
        <v>0</v>
      </c>
      <c r="AC289" s="59">
        <v>0</v>
      </c>
      <c r="AD289" s="59">
        <v>0</v>
      </c>
      <c r="AE289" s="59">
        <v>0.77</v>
      </c>
      <c r="AF289" s="59">
        <v>0</v>
      </c>
    </row>
    <row r="290" spans="1:32" ht="15.75" thickBot="1" x14ac:dyDescent="0.3">
      <c r="A290" s="40">
        <v>2014</v>
      </c>
      <c r="B290" s="59">
        <v>0</v>
      </c>
      <c r="C290" s="59">
        <v>0.02</v>
      </c>
      <c r="D290" s="59">
        <v>0</v>
      </c>
      <c r="E290" s="59">
        <v>0.48</v>
      </c>
      <c r="F290" s="59">
        <v>0</v>
      </c>
      <c r="G290" s="59">
        <v>0.5</v>
      </c>
      <c r="H290" s="59">
        <v>0</v>
      </c>
      <c r="I290" s="59">
        <v>0</v>
      </c>
      <c r="J290" s="59">
        <v>0</v>
      </c>
      <c r="L290" s="40">
        <v>2014</v>
      </c>
      <c r="M290" s="59">
        <v>0</v>
      </c>
      <c r="N290" s="59">
        <v>0</v>
      </c>
      <c r="O290" s="59">
        <v>0</v>
      </c>
      <c r="P290" s="59">
        <v>0.3</v>
      </c>
      <c r="Q290" s="59">
        <v>0</v>
      </c>
      <c r="R290" s="59">
        <v>0.7</v>
      </c>
      <c r="S290" s="59">
        <v>0</v>
      </c>
      <c r="T290" s="59">
        <v>0</v>
      </c>
      <c r="U290" s="59">
        <v>0</v>
      </c>
      <c r="V290" s="33"/>
      <c r="W290" s="40">
        <v>2014</v>
      </c>
      <c r="X290" s="59">
        <v>0</v>
      </c>
      <c r="Y290" s="59">
        <v>0</v>
      </c>
      <c r="Z290" s="59">
        <v>0.23</v>
      </c>
      <c r="AA290" s="59">
        <v>0</v>
      </c>
      <c r="AB290" s="59">
        <v>0</v>
      </c>
      <c r="AC290" s="59">
        <v>0</v>
      </c>
      <c r="AD290" s="59">
        <v>0</v>
      </c>
      <c r="AE290" s="59">
        <v>0.77</v>
      </c>
      <c r="AF290" s="59">
        <v>0</v>
      </c>
    </row>
    <row r="291" spans="1:32" ht="15.75" thickBot="1" x14ac:dyDescent="0.3">
      <c r="A291" s="40">
        <v>2015</v>
      </c>
      <c r="B291" s="59">
        <v>0</v>
      </c>
      <c r="C291" s="59">
        <v>0.02</v>
      </c>
      <c r="D291" s="59">
        <v>0</v>
      </c>
      <c r="E291" s="59">
        <v>0.48</v>
      </c>
      <c r="F291" s="59">
        <v>0</v>
      </c>
      <c r="G291" s="59">
        <v>0.5</v>
      </c>
      <c r="H291" s="59">
        <v>0</v>
      </c>
      <c r="I291" s="59">
        <v>0</v>
      </c>
      <c r="J291" s="59">
        <v>0</v>
      </c>
      <c r="L291" s="40">
        <v>2015</v>
      </c>
      <c r="M291" s="59">
        <v>0</v>
      </c>
      <c r="N291" s="59">
        <v>0</v>
      </c>
      <c r="O291" s="59">
        <v>0</v>
      </c>
      <c r="P291" s="59">
        <v>0.3</v>
      </c>
      <c r="Q291" s="59">
        <v>0</v>
      </c>
      <c r="R291" s="59">
        <v>0.7</v>
      </c>
      <c r="S291" s="59">
        <v>0</v>
      </c>
      <c r="T291" s="59">
        <v>0</v>
      </c>
      <c r="U291" s="59">
        <v>0</v>
      </c>
      <c r="V291" s="33"/>
      <c r="W291" s="40">
        <v>2015</v>
      </c>
      <c r="X291" s="59">
        <v>0</v>
      </c>
      <c r="Y291" s="59">
        <v>0</v>
      </c>
      <c r="Z291" s="59">
        <v>0.23</v>
      </c>
      <c r="AA291" s="59">
        <v>0</v>
      </c>
      <c r="AB291" s="59">
        <v>0</v>
      </c>
      <c r="AC291" s="59">
        <v>0</v>
      </c>
      <c r="AD291" s="59">
        <v>0</v>
      </c>
      <c r="AE291" s="59">
        <v>0.77</v>
      </c>
      <c r="AF291" s="59">
        <v>0</v>
      </c>
    </row>
    <row r="292" spans="1:32" ht="15.75" thickBot="1" x14ac:dyDescent="0.3">
      <c r="A292" s="40">
        <v>2016</v>
      </c>
      <c r="B292" s="59">
        <v>0</v>
      </c>
      <c r="C292" s="59">
        <v>0.02</v>
      </c>
      <c r="D292" s="59">
        <v>0</v>
      </c>
      <c r="E292" s="59">
        <v>0.48</v>
      </c>
      <c r="F292" s="59">
        <v>0</v>
      </c>
      <c r="G292" s="59">
        <v>0.5</v>
      </c>
      <c r="H292" s="59">
        <v>0</v>
      </c>
      <c r="I292" s="59">
        <v>0</v>
      </c>
      <c r="J292" s="59">
        <v>0</v>
      </c>
      <c r="L292" s="40">
        <v>2016</v>
      </c>
      <c r="M292" s="59">
        <v>0</v>
      </c>
      <c r="N292" s="59">
        <v>0</v>
      </c>
      <c r="O292" s="59">
        <v>0</v>
      </c>
      <c r="P292" s="59">
        <v>0.3</v>
      </c>
      <c r="Q292" s="59">
        <v>0</v>
      </c>
      <c r="R292" s="59">
        <v>0.7</v>
      </c>
      <c r="S292" s="59">
        <v>0</v>
      </c>
      <c r="T292" s="59">
        <v>0</v>
      </c>
      <c r="U292" s="59">
        <v>0</v>
      </c>
      <c r="V292" s="33"/>
      <c r="W292" s="40">
        <v>2016</v>
      </c>
      <c r="X292" s="59">
        <v>0</v>
      </c>
      <c r="Y292" s="59">
        <v>0</v>
      </c>
      <c r="Z292" s="59">
        <v>0.23</v>
      </c>
      <c r="AA292" s="59">
        <v>0</v>
      </c>
      <c r="AB292" s="59">
        <v>0</v>
      </c>
      <c r="AC292" s="59">
        <v>0</v>
      </c>
      <c r="AD292" s="59">
        <v>0</v>
      </c>
      <c r="AE292" s="59">
        <v>0.77</v>
      </c>
      <c r="AF292" s="59">
        <v>0</v>
      </c>
    </row>
    <row r="293" spans="1:32" ht="15.75" thickBot="1" x14ac:dyDescent="0.3">
      <c r="A293" s="40">
        <v>2017</v>
      </c>
      <c r="B293" s="59">
        <v>0</v>
      </c>
      <c r="C293" s="59">
        <v>0.02</v>
      </c>
      <c r="D293" s="59">
        <v>0</v>
      </c>
      <c r="E293" s="59">
        <v>0.48</v>
      </c>
      <c r="F293" s="59">
        <v>0</v>
      </c>
      <c r="G293" s="59">
        <v>0.5</v>
      </c>
      <c r="H293" s="59">
        <v>0</v>
      </c>
      <c r="I293" s="59">
        <v>0</v>
      </c>
      <c r="J293" s="59">
        <v>0</v>
      </c>
      <c r="L293" s="40">
        <v>2017</v>
      </c>
      <c r="M293" s="59">
        <v>0</v>
      </c>
      <c r="N293" s="59">
        <v>0</v>
      </c>
      <c r="O293" s="59">
        <v>0</v>
      </c>
      <c r="P293" s="59">
        <v>0.3</v>
      </c>
      <c r="Q293" s="59">
        <v>0</v>
      </c>
      <c r="R293" s="59">
        <v>0.7</v>
      </c>
      <c r="S293" s="59">
        <v>0</v>
      </c>
      <c r="T293" s="59">
        <v>0</v>
      </c>
      <c r="U293" s="59">
        <v>0</v>
      </c>
      <c r="V293" s="33"/>
      <c r="W293" s="40">
        <v>2017</v>
      </c>
      <c r="X293" s="59">
        <v>0</v>
      </c>
      <c r="Y293" s="59">
        <v>0</v>
      </c>
      <c r="Z293" s="59">
        <v>0.23</v>
      </c>
      <c r="AA293" s="59">
        <v>0</v>
      </c>
      <c r="AB293" s="59">
        <v>0</v>
      </c>
      <c r="AC293" s="59">
        <v>0</v>
      </c>
      <c r="AD293" s="59">
        <v>0</v>
      </c>
      <c r="AE293" s="59">
        <v>0.77</v>
      </c>
      <c r="AF293" s="59">
        <v>0</v>
      </c>
    </row>
    <row r="294" spans="1:32" ht="15.75" thickBot="1" x14ac:dyDescent="0.3">
      <c r="A294" s="40">
        <v>2018</v>
      </c>
      <c r="B294" s="59">
        <v>0</v>
      </c>
      <c r="C294" s="59">
        <v>0.02</v>
      </c>
      <c r="D294" s="59">
        <v>0</v>
      </c>
      <c r="E294" s="59">
        <v>0.48</v>
      </c>
      <c r="F294" s="59">
        <v>0</v>
      </c>
      <c r="G294" s="59">
        <v>0.5</v>
      </c>
      <c r="H294" s="59">
        <v>0</v>
      </c>
      <c r="I294" s="59">
        <v>0</v>
      </c>
      <c r="J294" s="59">
        <v>0</v>
      </c>
      <c r="L294" s="40">
        <v>2018</v>
      </c>
      <c r="M294" s="59">
        <v>0</v>
      </c>
      <c r="N294" s="59">
        <v>0</v>
      </c>
      <c r="O294" s="59">
        <v>0</v>
      </c>
      <c r="P294" s="59">
        <v>0.3</v>
      </c>
      <c r="Q294" s="59">
        <v>0</v>
      </c>
      <c r="R294" s="59">
        <v>0.7</v>
      </c>
      <c r="S294" s="59">
        <v>0</v>
      </c>
      <c r="T294" s="59">
        <v>0</v>
      </c>
      <c r="U294" s="59">
        <v>0</v>
      </c>
      <c r="V294" s="33"/>
      <c r="W294" s="40">
        <v>2018</v>
      </c>
      <c r="X294" s="59">
        <v>0</v>
      </c>
      <c r="Y294" s="59">
        <v>0</v>
      </c>
      <c r="Z294" s="59">
        <v>0.23</v>
      </c>
      <c r="AA294" s="59">
        <v>0</v>
      </c>
      <c r="AB294" s="59">
        <v>0</v>
      </c>
      <c r="AC294" s="59">
        <v>0</v>
      </c>
      <c r="AD294" s="59">
        <v>0</v>
      </c>
      <c r="AE294" s="59">
        <v>0.77</v>
      </c>
      <c r="AF294" s="59">
        <v>0</v>
      </c>
    </row>
    <row r="295" spans="1:32" ht="15.75" thickBot="1" x14ac:dyDescent="0.3">
      <c r="A295" s="40">
        <v>2019</v>
      </c>
      <c r="B295" s="59">
        <v>0</v>
      </c>
      <c r="C295" s="59">
        <v>0.02</v>
      </c>
      <c r="D295" s="59">
        <v>0</v>
      </c>
      <c r="E295" s="59">
        <v>0.48</v>
      </c>
      <c r="F295" s="59">
        <v>0</v>
      </c>
      <c r="G295" s="59">
        <v>0.5</v>
      </c>
      <c r="H295" s="59">
        <v>0</v>
      </c>
      <c r="I295" s="59">
        <v>0</v>
      </c>
      <c r="J295" s="59">
        <v>0</v>
      </c>
      <c r="L295" s="40">
        <v>2019</v>
      </c>
      <c r="M295" s="59">
        <v>0</v>
      </c>
      <c r="N295" s="59">
        <v>0</v>
      </c>
      <c r="O295" s="59">
        <v>0</v>
      </c>
      <c r="P295" s="59">
        <v>0.3</v>
      </c>
      <c r="Q295" s="59">
        <v>0</v>
      </c>
      <c r="R295" s="59">
        <v>0.7</v>
      </c>
      <c r="S295" s="59">
        <v>0</v>
      </c>
      <c r="T295" s="59">
        <v>0</v>
      </c>
      <c r="U295" s="59">
        <v>0</v>
      </c>
      <c r="V295" s="33"/>
      <c r="W295" s="40">
        <v>2019</v>
      </c>
      <c r="X295" s="59">
        <v>0</v>
      </c>
      <c r="Y295" s="59">
        <v>0</v>
      </c>
      <c r="Z295" s="59">
        <v>0.23</v>
      </c>
      <c r="AA295" s="59">
        <v>0</v>
      </c>
      <c r="AB295" s="59">
        <v>0</v>
      </c>
      <c r="AC295" s="59">
        <v>0</v>
      </c>
      <c r="AD295" s="59">
        <v>0</v>
      </c>
      <c r="AE295" s="59">
        <v>0.77</v>
      </c>
      <c r="AF295" s="59">
        <v>0</v>
      </c>
    </row>
    <row r="296" spans="1:32" ht="15.75" thickBot="1" x14ac:dyDescent="0.3">
      <c r="A296" s="40">
        <v>2020</v>
      </c>
      <c r="B296" s="59">
        <v>0</v>
      </c>
      <c r="C296" s="59">
        <v>0.02</v>
      </c>
      <c r="D296" s="59">
        <v>0</v>
      </c>
      <c r="E296" s="59">
        <v>0.48</v>
      </c>
      <c r="F296" s="59">
        <v>0</v>
      </c>
      <c r="G296" s="59">
        <v>0.5</v>
      </c>
      <c r="H296" s="59">
        <v>0</v>
      </c>
      <c r="I296" s="59">
        <v>0</v>
      </c>
      <c r="J296" s="59">
        <v>0</v>
      </c>
      <c r="L296" s="40">
        <v>2020</v>
      </c>
      <c r="M296" s="59">
        <v>0</v>
      </c>
      <c r="N296" s="59">
        <v>0</v>
      </c>
      <c r="O296" s="59">
        <v>0</v>
      </c>
      <c r="P296" s="59">
        <v>0.3</v>
      </c>
      <c r="Q296" s="59">
        <v>0</v>
      </c>
      <c r="R296" s="59">
        <v>0.7</v>
      </c>
      <c r="S296" s="59">
        <v>0</v>
      </c>
      <c r="T296" s="59">
        <v>0</v>
      </c>
      <c r="U296" s="59">
        <v>0</v>
      </c>
      <c r="V296" s="33"/>
      <c r="W296" s="40">
        <v>2020</v>
      </c>
      <c r="X296" s="59">
        <v>0</v>
      </c>
      <c r="Y296" s="59">
        <v>0</v>
      </c>
      <c r="Z296" s="59">
        <v>0.23</v>
      </c>
      <c r="AA296" s="59">
        <v>0</v>
      </c>
      <c r="AB296" s="59">
        <v>0</v>
      </c>
      <c r="AC296" s="59">
        <v>0</v>
      </c>
      <c r="AD296" s="59">
        <v>0</v>
      </c>
      <c r="AE296" s="59">
        <v>0.77</v>
      </c>
      <c r="AF296" s="59">
        <v>0</v>
      </c>
    </row>
    <row r="297" spans="1:32" ht="15.75" thickBot="1" x14ac:dyDescent="0.3">
      <c r="A297" s="40">
        <v>2021</v>
      </c>
      <c r="B297" s="59">
        <v>0</v>
      </c>
      <c r="C297" s="59">
        <v>0.02</v>
      </c>
      <c r="D297" s="59">
        <v>0</v>
      </c>
      <c r="E297" s="59">
        <v>0.48</v>
      </c>
      <c r="F297" s="59">
        <v>0</v>
      </c>
      <c r="G297" s="59">
        <v>0.5</v>
      </c>
      <c r="H297" s="59">
        <v>0</v>
      </c>
      <c r="I297" s="59">
        <v>0</v>
      </c>
      <c r="J297" s="59">
        <v>0</v>
      </c>
      <c r="L297" s="40">
        <v>2021</v>
      </c>
      <c r="M297" s="59">
        <v>0</v>
      </c>
      <c r="N297" s="59">
        <v>0</v>
      </c>
      <c r="O297" s="59">
        <v>0</v>
      </c>
      <c r="P297" s="59">
        <v>0.3</v>
      </c>
      <c r="Q297" s="59">
        <v>0</v>
      </c>
      <c r="R297" s="59">
        <v>0.7</v>
      </c>
      <c r="S297" s="59">
        <v>0</v>
      </c>
      <c r="T297" s="59">
        <v>0</v>
      </c>
      <c r="U297" s="59">
        <v>0</v>
      </c>
      <c r="V297" s="33"/>
      <c r="W297" s="40">
        <v>2021</v>
      </c>
      <c r="X297" s="59">
        <v>0</v>
      </c>
      <c r="Y297" s="59">
        <v>0</v>
      </c>
      <c r="Z297" s="59">
        <v>0.23</v>
      </c>
      <c r="AA297" s="59">
        <v>0</v>
      </c>
      <c r="AB297" s="59">
        <v>0</v>
      </c>
      <c r="AC297" s="59">
        <v>0</v>
      </c>
      <c r="AD297" s="59">
        <v>0</v>
      </c>
      <c r="AE297" s="59">
        <v>0.77</v>
      </c>
      <c r="AF297" s="59">
        <v>0</v>
      </c>
    </row>
    <row r="298" spans="1:32" ht="15.75" thickBot="1" x14ac:dyDescent="0.3">
      <c r="A298" s="40">
        <v>2022</v>
      </c>
      <c r="B298" s="59">
        <v>0</v>
      </c>
      <c r="C298" s="59">
        <v>0.02</v>
      </c>
      <c r="D298" s="59">
        <v>0</v>
      </c>
      <c r="E298" s="59">
        <v>0.48</v>
      </c>
      <c r="F298" s="59">
        <v>0</v>
      </c>
      <c r="G298" s="59">
        <v>0.5</v>
      </c>
      <c r="H298" s="59">
        <v>0</v>
      </c>
      <c r="I298" s="59">
        <v>0</v>
      </c>
      <c r="J298" s="59">
        <v>0</v>
      </c>
      <c r="L298" s="40">
        <v>2022</v>
      </c>
      <c r="M298" s="59">
        <v>0</v>
      </c>
      <c r="N298" s="59">
        <v>0</v>
      </c>
      <c r="O298" s="59">
        <v>0</v>
      </c>
      <c r="P298" s="59">
        <v>0.3</v>
      </c>
      <c r="Q298" s="59">
        <v>0</v>
      </c>
      <c r="R298" s="59">
        <v>0.7</v>
      </c>
      <c r="S298" s="59">
        <v>0</v>
      </c>
      <c r="T298" s="59">
        <v>0</v>
      </c>
      <c r="U298" s="59">
        <v>0</v>
      </c>
      <c r="V298" s="33"/>
      <c r="W298" s="40">
        <v>2022</v>
      </c>
      <c r="X298" s="59">
        <v>0</v>
      </c>
      <c r="Y298" s="59">
        <v>0</v>
      </c>
      <c r="Z298" s="59">
        <v>0.23</v>
      </c>
      <c r="AA298" s="59">
        <v>0</v>
      </c>
      <c r="AB298" s="59">
        <v>0</v>
      </c>
      <c r="AC298" s="59">
        <v>0</v>
      </c>
      <c r="AD298" s="59">
        <v>0</v>
      </c>
      <c r="AE298" s="59">
        <v>0.77</v>
      </c>
      <c r="AF298" s="59">
        <v>0</v>
      </c>
    </row>
    <row r="299" spans="1:32" ht="15.75" thickBot="1" x14ac:dyDescent="0.3">
      <c r="A299" s="40">
        <v>2023</v>
      </c>
      <c r="B299" s="59">
        <v>0</v>
      </c>
      <c r="C299" s="59">
        <v>0.02</v>
      </c>
      <c r="D299" s="59">
        <v>0</v>
      </c>
      <c r="E299" s="59">
        <v>0.48</v>
      </c>
      <c r="F299" s="59">
        <v>0</v>
      </c>
      <c r="G299" s="59">
        <v>0.5</v>
      </c>
      <c r="H299" s="59">
        <v>0</v>
      </c>
      <c r="I299" s="59">
        <v>0</v>
      </c>
      <c r="J299" s="59">
        <v>0</v>
      </c>
      <c r="L299" s="40">
        <v>2023</v>
      </c>
      <c r="M299" s="59">
        <v>0</v>
      </c>
      <c r="N299" s="59">
        <v>0</v>
      </c>
      <c r="O299" s="59">
        <v>0</v>
      </c>
      <c r="P299" s="59">
        <v>0.3</v>
      </c>
      <c r="Q299" s="59">
        <v>0</v>
      </c>
      <c r="R299" s="59">
        <v>0.7</v>
      </c>
      <c r="S299" s="59">
        <v>0</v>
      </c>
      <c r="T299" s="59">
        <v>0</v>
      </c>
      <c r="U299" s="59">
        <v>0</v>
      </c>
      <c r="V299" s="33"/>
      <c r="W299" s="40">
        <v>2023</v>
      </c>
      <c r="X299" s="59">
        <v>0</v>
      </c>
      <c r="Y299" s="59">
        <v>0</v>
      </c>
      <c r="Z299" s="59">
        <v>0.23</v>
      </c>
      <c r="AA299" s="59">
        <v>0</v>
      </c>
      <c r="AB299" s="59">
        <v>0</v>
      </c>
      <c r="AC299" s="59">
        <v>0</v>
      </c>
      <c r="AD299" s="59">
        <v>0</v>
      </c>
      <c r="AE299" s="59">
        <v>0.77</v>
      </c>
      <c r="AF299" s="59">
        <v>0</v>
      </c>
    </row>
    <row r="300" spans="1:32" x14ac:dyDescent="0.25">
      <c r="A300" s="427"/>
      <c r="B300" s="428"/>
      <c r="C300" s="428"/>
      <c r="D300" s="428"/>
      <c r="E300" s="428"/>
      <c r="F300" s="428"/>
      <c r="G300" s="428"/>
      <c r="H300" s="428"/>
      <c r="I300" s="428"/>
      <c r="J300" s="428"/>
      <c r="L300" s="427"/>
      <c r="M300" s="428"/>
      <c r="N300" s="428"/>
      <c r="O300" s="428"/>
      <c r="P300" s="428"/>
      <c r="Q300" s="428"/>
      <c r="R300" s="428"/>
      <c r="S300" s="428"/>
      <c r="T300" s="428"/>
      <c r="U300" s="428"/>
      <c r="V300" s="33"/>
      <c r="W300" s="427"/>
      <c r="X300" s="428"/>
      <c r="Y300" s="428"/>
      <c r="Z300" s="428"/>
      <c r="AA300" s="428"/>
      <c r="AB300" s="428"/>
      <c r="AC300" s="428"/>
      <c r="AD300" s="428"/>
      <c r="AE300" s="428"/>
      <c r="AF300" s="428"/>
    </row>
    <row r="301" spans="1:32" ht="15.75" thickBot="1" x14ac:dyDescent="0.3"/>
    <row r="302" spans="1:32" ht="15" customHeight="1" x14ac:dyDescent="0.25">
      <c r="A302" s="23"/>
      <c r="B302" s="377" t="s">
        <v>103</v>
      </c>
      <c r="C302" s="378"/>
      <c r="D302" s="378"/>
      <c r="E302" s="378"/>
      <c r="F302" s="378"/>
      <c r="G302" s="378"/>
      <c r="H302" s="378"/>
      <c r="I302" s="378"/>
      <c r="J302" s="379"/>
      <c r="L302" s="23"/>
      <c r="M302" s="377" t="s">
        <v>103</v>
      </c>
      <c r="N302" s="378"/>
      <c r="O302" s="378"/>
      <c r="P302" s="378"/>
      <c r="Q302" s="378"/>
      <c r="R302" s="378"/>
      <c r="S302" s="378"/>
      <c r="T302" s="378"/>
      <c r="U302" s="379"/>
    </row>
    <row r="303" spans="1:32" ht="15.75" thickBot="1" x14ac:dyDescent="0.3">
      <c r="A303" s="24" t="s">
        <v>101</v>
      </c>
      <c r="B303" s="380"/>
      <c r="C303" s="381"/>
      <c r="D303" s="381"/>
      <c r="E303" s="381"/>
      <c r="F303" s="381"/>
      <c r="G303" s="381"/>
      <c r="H303" s="381"/>
      <c r="I303" s="381"/>
      <c r="J303" s="382"/>
      <c r="L303" s="24" t="s">
        <v>101</v>
      </c>
      <c r="M303" s="380"/>
      <c r="N303" s="381"/>
      <c r="O303" s="381"/>
      <c r="P303" s="381"/>
      <c r="Q303" s="381"/>
      <c r="R303" s="381"/>
      <c r="S303" s="381"/>
      <c r="T303" s="381"/>
      <c r="U303" s="382"/>
    </row>
    <row r="304" spans="1:32" ht="28.5" customHeight="1" x14ac:dyDescent="0.25">
      <c r="A304" s="24" t="s">
        <v>102</v>
      </c>
      <c r="B304" s="27" t="s">
        <v>104</v>
      </c>
      <c r="C304" s="363" t="s">
        <v>106</v>
      </c>
      <c r="D304" s="363" t="s">
        <v>107</v>
      </c>
      <c r="E304" s="363" t="s">
        <v>108</v>
      </c>
      <c r="F304" s="27" t="s">
        <v>109</v>
      </c>
      <c r="G304" s="27" t="s">
        <v>111</v>
      </c>
      <c r="H304" s="363" t="s">
        <v>114</v>
      </c>
      <c r="I304" s="363" t="s">
        <v>115</v>
      </c>
      <c r="J304" s="363" t="s">
        <v>116</v>
      </c>
      <c r="L304" s="24" t="s">
        <v>102</v>
      </c>
      <c r="M304" s="27" t="s">
        <v>104</v>
      </c>
      <c r="N304" s="363" t="s">
        <v>106</v>
      </c>
      <c r="O304" s="363" t="s">
        <v>107</v>
      </c>
      <c r="P304" s="363" t="s">
        <v>108</v>
      </c>
      <c r="Q304" s="27" t="s">
        <v>109</v>
      </c>
      <c r="R304" s="27" t="s">
        <v>111</v>
      </c>
      <c r="S304" s="363" t="s">
        <v>114</v>
      </c>
      <c r="T304" s="363" t="s">
        <v>115</v>
      </c>
      <c r="U304" s="363" t="s">
        <v>116</v>
      </c>
    </row>
    <row r="305" spans="1:21" x14ac:dyDescent="0.25">
      <c r="A305" s="31"/>
      <c r="B305" s="27" t="s">
        <v>105</v>
      </c>
      <c r="C305" s="364"/>
      <c r="D305" s="364"/>
      <c r="E305" s="364"/>
      <c r="F305" s="27" t="s">
        <v>110</v>
      </c>
      <c r="G305" s="27" t="s">
        <v>112</v>
      </c>
      <c r="H305" s="364"/>
      <c r="I305" s="364"/>
      <c r="J305" s="364"/>
      <c r="L305" s="31"/>
      <c r="M305" s="27" t="s">
        <v>105</v>
      </c>
      <c r="N305" s="364"/>
      <c r="O305" s="364"/>
      <c r="P305" s="364"/>
      <c r="Q305" s="27" t="s">
        <v>110</v>
      </c>
      <c r="R305" s="27" t="s">
        <v>112</v>
      </c>
      <c r="S305" s="364"/>
      <c r="T305" s="364"/>
      <c r="U305" s="364"/>
    </row>
    <row r="306" spans="1:21" ht="15.75" thickBot="1" x14ac:dyDescent="0.3">
      <c r="A306" s="32"/>
      <c r="B306" s="28"/>
      <c r="C306" s="365"/>
      <c r="D306" s="365"/>
      <c r="E306" s="365"/>
      <c r="F306" s="28"/>
      <c r="G306" s="29" t="s">
        <v>113</v>
      </c>
      <c r="H306" s="365"/>
      <c r="I306" s="365"/>
      <c r="J306" s="365"/>
      <c r="L306" s="32"/>
      <c r="M306" s="28"/>
      <c r="N306" s="365"/>
      <c r="O306" s="365"/>
      <c r="P306" s="365"/>
      <c r="Q306" s="28"/>
      <c r="R306" s="29" t="s">
        <v>113</v>
      </c>
      <c r="S306" s="365"/>
      <c r="T306" s="365"/>
      <c r="U306" s="365"/>
    </row>
    <row r="307" spans="1:21" ht="15.75" thickBot="1" x14ac:dyDescent="0.3">
      <c r="A307" s="368" t="s">
        <v>124</v>
      </c>
      <c r="B307" s="369"/>
      <c r="C307" s="369"/>
      <c r="D307" s="369"/>
      <c r="E307" s="369"/>
      <c r="F307" s="369"/>
      <c r="G307" s="369"/>
      <c r="H307" s="369"/>
      <c r="I307" s="369"/>
      <c r="J307" s="370"/>
      <c r="L307" s="368" t="s">
        <v>89</v>
      </c>
      <c r="M307" s="369"/>
      <c r="N307" s="369"/>
      <c r="O307" s="369"/>
      <c r="P307" s="369"/>
      <c r="Q307" s="369"/>
      <c r="R307" s="369"/>
      <c r="S307" s="369"/>
      <c r="T307" s="369"/>
      <c r="U307" s="370"/>
    </row>
    <row r="308" spans="1:21" ht="15.75" thickBot="1" x14ac:dyDescent="0.3">
      <c r="A308" s="18">
        <v>1989</v>
      </c>
      <c r="B308" s="20">
        <v>0</v>
      </c>
      <c r="C308" s="20">
        <v>0.01</v>
      </c>
      <c r="D308" s="20">
        <v>0</v>
      </c>
      <c r="E308" s="20">
        <v>0.59</v>
      </c>
      <c r="F308" s="20">
        <v>0</v>
      </c>
      <c r="G308" s="20">
        <v>0.4</v>
      </c>
      <c r="H308" s="20">
        <v>0</v>
      </c>
      <c r="I308" s="20">
        <v>0</v>
      </c>
      <c r="J308" s="20">
        <v>0</v>
      </c>
      <c r="L308" s="18">
        <v>1989</v>
      </c>
      <c r="M308" s="20">
        <v>0</v>
      </c>
      <c r="N308" s="20">
        <v>0</v>
      </c>
      <c r="O308" s="20">
        <v>0.5</v>
      </c>
      <c r="P308" s="20">
        <v>0.2</v>
      </c>
      <c r="Q308" s="20">
        <v>0</v>
      </c>
      <c r="R308" s="20">
        <v>0.3</v>
      </c>
      <c r="S308" s="20">
        <v>0</v>
      </c>
      <c r="T308" s="20">
        <v>0</v>
      </c>
      <c r="U308" s="20">
        <v>0</v>
      </c>
    </row>
    <row r="309" spans="1:21" ht="15.75" thickBot="1" x14ac:dyDescent="0.3">
      <c r="A309" s="18">
        <v>1990</v>
      </c>
      <c r="B309" s="20">
        <v>0</v>
      </c>
      <c r="C309" s="20">
        <v>0.01</v>
      </c>
      <c r="D309" s="20">
        <v>0</v>
      </c>
      <c r="E309" s="20">
        <v>0.59</v>
      </c>
      <c r="F309" s="20">
        <v>0</v>
      </c>
      <c r="G309" s="20">
        <v>0.4</v>
      </c>
      <c r="H309" s="20">
        <v>0</v>
      </c>
      <c r="I309" s="20">
        <v>0</v>
      </c>
      <c r="J309" s="20">
        <v>0</v>
      </c>
      <c r="L309" s="18">
        <v>1990</v>
      </c>
      <c r="M309" s="20">
        <v>0</v>
      </c>
      <c r="N309" s="20">
        <v>0</v>
      </c>
      <c r="O309" s="20">
        <v>0.5</v>
      </c>
      <c r="P309" s="20">
        <v>0.2</v>
      </c>
      <c r="Q309" s="20">
        <v>0</v>
      </c>
      <c r="R309" s="20">
        <v>0.3</v>
      </c>
      <c r="S309" s="20">
        <v>0</v>
      </c>
      <c r="T309" s="20">
        <v>0</v>
      </c>
      <c r="U309" s="20">
        <v>0</v>
      </c>
    </row>
    <row r="310" spans="1:21" ht="15.75" thickBot="1" x14ac:dyDescent="0.3">
      <c r="A310" s="18">
        <v>1991</v>
      </c>
      <c r="B310" s="20">
        <v>0</v>
      </c>
      <c r="C310" s="20">
        <v>0.01</v>
      </c>
      <c r="D310" s="20">
        <v>0</v>
      </c>
      <c r="E310" s="20">
        <v>0.59</v>
      </c>
      <c r="F310" s="20">
        <v>0</v>
      </c>
      <c r="G310" s="20">
        <v>0.4</v>
      </c>
      <c r="H310" s="20">
        <v>0</v>
      </c>
      <c r="I310" s="20">
        <v>0</v>
      </c>
      <c r="J310" s="20">
        <v>0</v>
      </c>
      <c r="L310" s="18">
        <v>1991</v>
      </c>
      <c r="M310" s="20">
        <v>0</v>
      </c>
      <c r="N310" s="20">
        <v>0</v>
      </c>
      <c r="O310" s="20">
        <v>0.65</v>
      </c>
      <c r="P310" s="20">
        <v>0.15</v>
      </c>
      <c r="Q310" s="20">
        <v>0</v>
      </c>
      <c r="R310" s="20">
        <v>0.2</v>
      </c>
      <c r="S310" s="20">
        <v>0</v>
      </c>
      <c r="T310" s="20">
        <v>0</v>
      </c>
      <c r="U310" s="20">
        <v>0</v>
      </c>
    </row>
    <row r="311" spans="1:21" ht="15.75" thickBot="1" x14ac:dyDescent="0.3">
      <c r="A311" s="18">
        <v>1992</v>
      </c>
      <c r="B311" s="20">
        <v>0</v>
      </c>
      <c r="C311" s="20">
        <v>0.01</v>
      </c>
      <c r="D311" s="20">
        <v>0</v>
      </c>
      <c r="E311" s="20">
        <v>0.49</v>
      </c>
      <c r="F311" s="20">
        <v>0</v>
      </c>
      <c r="G311" s="20">
        <v>0.5</v>
      </c>
      <c r="H311" s="20">
        <v>0</v>
      </c>
      <c r="I311" s="20">
        <v>0</v>
      </c>
      <c r="J311" s="20">
        <v>0</v>
      </c>
      <c r="L311" s="18">
        <v>1992</v>
      </c>
      <c r="M311" s="20">
        <v>0</v>
      </c>
      <c r="N311" s="20">
        <v>0</v>
      </c>
      <c r="O311" s="20">
        <v>0.65</v>
      </c>
      <c r="P311" s="20">
        <v>0.15</v>
      </c>
      <c r="Q311" s="20">
        <v>0</v>
      </c>
      <c r="R311" s="20">
        <v>0.2</v>
      </c>
      <c r="S311" s="20">
        <v>0</v>
      </c>
      <c r="T311" s="20">
        <v>0</v>
      </c>
      <c r="U311" s="20">
        <v>0</v>
      </c>
    </row>
    <row r="312" spans="1:21" ht="15.75" thickBot="1" x14ac:dyDescent="0.3">
      <c r="A312" s="18">
        <v>1993</v>
      </c>
      <c r="B312" s="20">
        <v>0</v>
      </c>
      <c r="C312" s="20">
        <v>0.01</v>
      </c>
      <c r="D312" s="20">
        <v>0</v>
      </c>
      <c r="E312" s="20">
        <v>0.49</v>
      </c>
      <c r="F312" s="20">
        <v>0</v>
      </c>
      <c r="G312" s="20">
        <v>0.5</v>
      </c>
      <c r="H312" s="20">
        <v>0</v>
      </c>
      <c r="I312" s="20">
        <v>0</v>
      </c>
      <c r="J312" s="20">
        <v>0</v>
      </c>
      <c r="L312" s="18">
        <v>1993</v>
      </c>
      <c r="M312" s="20">
        <v>0</v>
      </c>
      <c r="N312" s="20">
        <v>0</v>
      </c>
      <c r="O312" s="20">
        <v>0.65</v>
      </c>
      <c r="P312" s="20">
        <v>0.15</v>
      </c>
      <c r="Q312" s="20">
        <v>0</v>
      </c>
      <c r="R312" s="20">
        <v>0.2</v>
      </c>
      <c r="S312" s="20">
        <v>0</v>
      </c>
      <c r="T312" s="20">
        <v>0</v>
      </c>
      <c r="U312" s="20">
        <v>0</v>
      </c>
    </row>
    <row r="313" spans="1:21" ht="15.75" thickBot="1" x14ac:dyDescent="0.3">
      <c r="A313" s="18">
        <v>1994</v>
      </c>
      <c r="B313" s="20">
        <v>0</v>
      </c>
      <c r="C313" s="20">
        <v>0</v>
      </c>
      <c r="D313" s="20">
        <v>0</v>
      </c>
      <c r="E313" s="20">
        <v>0.5</v>
      </c>
      <c r="F313" s="20">
        <v>0</v>
      </c>
      <c r="G313" s="20">
        <v>0.5</v>
      </c>
      <c r="H313" s="20">
        <v>0</v>
      </c>
      <c r="I313" s="20">
        <v>0</v>
      </c>
      <c r="J313" s="20">
        <v>0</v>
      </c>
      <c r="L313" s="18">
        <v>1994</v>
      </c>
      <c r="M313" s="20">
        <v>0</v>
      </c>
      <c r="N313" s="20">
        <v>0</v>
      </c>
      <c r="O313" s="20">
        <v>0.65</v>
      </c>
      <c r="P313" s="20">
        <v>0.15</v>
      </c>
      <c r="Q313" s="20">
        <v>0</v>
      </c>
      <c r="R313" s="20">
        <v>0.2</v>
      </c>
      <c r="S313" s="20">
        <v>0</v>
      </c>
      <c r="T313" s="20">
        <v>0</v>
      </c>
      <c r="U313" s="20">
        <v>0</v>
      </c>
    </row>
    <row r="314" spans="1:21" ht="15.75" thickBot="1" x14ac:dyDescent="0.3">
      <c r="A314" s="18">
        <v>1995</v>
      </c>
      <c r="B314" s="20">
        <v>0</v>
      </c>
      <c r="C314" s="20">
        <v>0</v>
      </c>
      <c r="D314" s="20">
        <v>0</v>
      </c>
      <c r="E314" s="20">
        <v>0.5</v>
      </c>
      <c r="F314" s="20">
        <v>0</v>
      </c>
      <c r="G314" s="20">
        <v>0.5</v>
      </c>
      <c r="H314" s="20">
        <v>0</v>
      </c>
      <c r="I314" s="20">
        <v>0</v>
      </c>
      <c r="J314" s="20">
        <v>0</v>
      </c>
      <c r="L314" s="18">
        <v>1995</v>
      </c>
      <c r="M314" s="20">
        <v>0</v>
      </c>
      <c r="N314" s="20">
        <v>0</v>
      </c>
      <c r="O314" s="20">
        <v>0.65</v>
      </c>
      <c r="P314" s="20">
        <v>0.15</v>
      </c>
      <c r="Q314" s="20">
        <v>0</v>
      </c>
      <c r="R314" s="20">
        <v>0.2</v>
      </c>
      <c r="S314" s="20">
        <v>0</v>
      </c>
      <c r="T314" s="20">
        <v>0</v>
      </c>
      <c r="U314" s="20">
        <v>0</v>
      </c>
    </row>
    <row r="315" spans="1:21" ht="15.75" thickBot="1" x14ac:dyDescent="0.3">
      <c r="A315" s="18">
        <v>1996</v>
      </c>
      <c r="B315" s="20">
        <v>0</v>
      </c>
      <c r="C315" s="20">
        <v>0</v>
      </c>
      <c r="D315" s="20">
        <v>0</v>
      </c>
      <c r="E315" s="20">
        <v>0.5</v>
      </c>
      <c r="F315" s="20">
        <v>0</v>
      </c>
      <c r="G315" s="20">
        <v>0.5</v>
      </c>
      <c r="H315" s="20">
        <v>0</v>
      </c>
      <c r="I315" s="20">
        <v>0</v>
      </c>
      <c r="J315" s="20">
        <v>0</v>
      </c>
      <c r="L315" s="18">
        <v>1996</v>
      </c>
      <c r="M315" s="20">
        <v>0</v>
      </c>
      <c r="N315" s="20">
        <v>0</v>
      </c>
      <c r="O315" s="20">
        <v>0.65</v>
      </c>
      <c r="P315" s="20">
        <v>0.15</v>
      </c>
      <c r="Q315" s="20">
        <v>0</v>
      </c>
      <c r="R315" s="20">
        <v>0.2</v>
      </c>
      <c r="S315" s="20">
        <v>0</v>
      </c>
      <c r="T315" s="20">
        <v>0</v>
      </c>
      <c r="U315" s="20">
        <v>0</v>
      </c>
    </row>
    <row r="316" spans="1:21" ht="15.75" thickBot="1" x14ac:dyDescent="0.3">
      <c r="A316" s="18">
        <v>1997</v>
      </c>
      <c r="B316" s="20">
        <v>0</v>
      </c>
      <c r="C316" s="20">
        <v>0</v>
      </c>
      <c r="D316" s="20">
        <v>0</v>
      </c>
      <c r="E316" s="20">
        <v>0.5</v>
      </c>
      <c r="F316" s="20">
        <v>0</v>
      </c>
      <c r="G316" s="20">
        <v>0.5</v>
      </c>
      <c r="H316" s="20">
        <v>0</v>
      </c>
      <c r="I316" s="20">
        <v>0</v>
      </c>
      <c r="J316" s="20">
        <v>0</v>
      </c>
      <c r="L316" s="18">
        <v>1997</v>
      </c>
      <c r="M316" s="20">
        <v>0</v>
      </c>
      <c r="N316" s="20">
        <v>0</v>
      </c>
      <c r="O316" s="20">
        <v>0.65</v>
      </c>
      <c r="P316" s="20">
        <v>0.15</v>
      </c>
      <c r="Q316" s="20">
        <v>0</v>
      </c>
      <c r="R316" s="20">
        <v>0.2</v>
      </c>
      <c r="S316" s="20">
        <v>0</v>
      </c>
      <c r="T316" s="20">
        <v>0</v>
      </c>
      <c r="U316" s="20">
        <v>0</v>
      </c>
    </row>
    <row r="317" spans="1:21" ht="15.75" thickBot="1" x14ac:dyDescent="0.3">
      <c r="A317" s="18">
        <v>1998</v>
      </c>
      <c r="B317" s="20">
        <v>0</v>
      </c>
      <c r="C317" s="20">
        <v>0</v>
      </c>
      <c r="D317" s="20">
        <v>0</v>
      </c>
      <c r="E317" s="20">
        <v>0.5</v>
      </c>
      <c r="F317" s="20">
        <v>0</v>
      </c>
      <c r="G317" s="20">
        <v>0.5</v>
      </c>
      <c r="H317" s="20">
        <v>0</v>
      </c>
      <c r="I317" s="20">
        <v>0</v>
      </c>
      <c r="J317" s="20">
        <v>0</v>
      </c>
      <c r="L317" s="18">
        <v>1998</v>
      </c>
      <c r="M317" s="20">
        <v>0</v>
      </c>
      <c r="N317" s="20">
        <v>0</v>
      </c>
      <c r="O317" s="20">
        <v>0.65</v>
      </c>
      <c r="P317" s="20">
        <v>0.15</v>
      </c>
      <c r="Q317" s="20">
        <v>0</v>
      </c>
      <c r="R317" s="20">
        <v>0.2</v>
      </c>
      <c r="S317" s="20">
        <v>0</v>
      </c>
      <c r="T317" s="20">
        <v>0</v>
      </c>
      <c r="U317" s="20">
        <v>0</v>
      </c>
    </row>
    <row r="318" spans="1:21" ht="15.75" thickBot="1" x14ac:dyDescent="0.3">
      <c r="A318" s="18">
        <v>1999</v>
      </c>
      <c r="B318" s="20">
        <v>0</v>
      </c>
      <c r="C318" s="20">
        <v>0</v>
      </c>
      <c r="D318" s="20">
        <v>0</v>
      </c>
      <c r="E318" s="20">
        <v>0.5</v>
      </c>
      <c r="F318" s="20">
        <v>0</v>
      </c>
      <c r="G318" s="20">
        <v>0.5</v>
      </c>
      <c r="H318" s="20">
        <v>0</v>
      </c>
      <c r="I318" s="20">
        <v>0</v>
      </c>
      <c r="J318" s="20">
        <v>0</v>
      </c>
      <c r="L318" s="18">
        <v>1999</v>
      </c>
      <c r="M318" s="20">
        <v>0</v>
      </c>
      <c r="N318" s="20">
        <v>0</v>
      </c>
      <c r="O318" s="20">
        <v>0.65</v>
      </c>
      <c r="P318" s="20">
        <v>0.15</v>
      </c>
      <c r="Q318" s="20">
        <v>0</v>
      </c>
      <c r="R318" s="20">
        <v>0.2</v>
      </c>
      <c r="S318" s="20">
        <v>0</v>
      </c>
      <c r="T318" s="20">
        <v>0</v>
      </c>
      <c r="U318" s="20">
        <v>0</v>
      </c>
    </row>
    <row r="319" spans="1:21" ht="15.75" thickBot="1" x14ac:dyDescent="0.3">
      <c r="A319" s="18">
        <v>2000</v>
      </c>
      <c r="B319" s="20">
        <v>0</v>
      </c>
      <c r="C319" s="20">
        <v>0.01</v>
      </c>
      <c r="D319" s="20">
        <v>0</v>
      </c>
      <c r="E319" s="20">
        <v>0.49</v>
      </c>
      <c r="F319" s="20">
        <v>0</v>
      </c>
      <c r="G319" s="20">
        <v>0.5</v>
      </c>
      <c r="H319" s="20">
        <v>0</v>
      </c>
      <c r="I319" s="20">
        <v>0</v>
      </c>
      <c r="J319" s="20">
        <v>0</v>
      </c>
      <c r="L319" s="18">
        <v>2000</v>
      </c>
      <c r="M319" s="20">
        <v>0</v>
      </c>
      <c r="N319" s="20">
        <v>0</v>
      </c>
      <c r="O319" s="20">
        <v>0.65</v>
      </c>
      <c r="P319" s="20">
        <v>0.15</v>
      </c>
      <c r="Q319" s="20">
        <v>0</v>
      </c>
      <c r="R319" s="20">
        <v>0.2</v>
      </c>
      <c r="S319" s="20">
        <v>0</v>
      </c>
      <c r="T319" s="20">
        <v>0</v>
      </c>
      <c r="U319" s="20">
        <v>0</v>
      </c>
    </row>
    <row r="320" spans="1:21" ht="15.75" thickBot="1" x14ac:dyDescent="0.3">
      <c r="A320" s="18">
        <v>2001</v>
      </c>
      <c r="B320" s="20">
        <v>0</v>
      </c>
      <c r="C320" s="20">
        <v>0.02</v>
      </c>
      <c r="D320" s="20">
        <v>0</v>
      </c>
      <c r="E320" s="20">
        <v>0.48</v>
      </c>
      <c r="F320" s="20">
        <v>0</v>
      </c>
      <c r="G320" s="20">
        <v>0.5</v>
      </c>
      <c r="H320" s="20">
        <v>0</v>
      </c>
      <c r="I320" s="20">
        <v>0</v>
      </c>
      <c r="J320" s="20">
        <v>0</v>
      </c>
      <c r="L320" s="18">
        <v>2001</v>
      </c>
      <c r="M320" s="20">
        <v>0</v>
      </c>
      <c r="N320" s="20">
        <v>0</v>
      </c>
      <c r="O320" s="20">
        <v>0.55000000000000004</v>
      </c>
      <c r="P320" s="20">
        <v>0.15</v>
      </c>
      <c r="Q320" s="20">
        <v>0</v>
      </c>
      <c r="R320" s="20">
        <v>0.3</v>
      </c>
      <c r="S320" s="20">
        <v>0</v>
      </c>
      <c r="T320" s="20">
        <v>0</v>
      </c>
      <c r="U320" s="20">
        <v>0</v>
      </c>
    </row>
    <row r="321" spans="1:21" ht="15.75" thickBot="1" x14ac:dyDescent="0.3">
      <c r="A321" s="18">
        <v>2002</v>
      </c>
      <c r="B321" s="20">
        <v>0</v>
      </c>
      <c r="C321" s="20">
        <v>0.04</v>
      </c>
      <c r="D321" s="20">
        <v>0</v>
      </c>
      <c r="E321" s="20">
        <v>0.48</v>
      </c>
      <c r="F321" s="20">
        <v>0</v>
      </c>
      <c r="G321" s="20">
        <v>0.48</v>
      </c>
      <c r="H321" s="20">
        <v>0</v>
      </c>
      <c r="I321" s="20">
        <v>0</v>
      </c>
      <c r="J321" s="20">
        <v>0</v>
      </c>
      <c r="L321" s="18">
        <v>2002</v>
      </c>
      <c r="M321" s="20">
        <v>0</v>
      </c>
      <c r="N321" s="20">
        <v>0</v>
      </c>
      <c r="O321" s="20">
        <v>0.55000000000000004</v>
      </c>
      <c r="P321" s="20">
        <v>0.12</v>
      </c>
      <c r="Q321" s="20">
        <v>0</v>
      </c>
      <c r="R321" s="20">
        <v>0.33</v>
      </c>
      <c r="S321" s="20">
        <v>0</v>
      </c>
      <c r="T321" s="20">
        <v>0</v>
      </c>
      <c r="U321" s="20">
        <v>0</v>
      </c>
    </row>
    <row r="322" spans="1:21" ht="15.75" thickBot="1" x14ac:dyDescent="0.3">
      <c r="A322" s="18">
        <v>2003</v>
      </c>
      <c r="B322" s="20">
        <v>0</v>
      </c>
      <c r="C322" s="20">
        <v>0.05</v>
      </c>
      <c r="D322" s="20">
        <v>0</v>
      </c>
      <c r="E322" s="20">
        <v>0.55000000000000004</v>
      </c>
      <c r="F322" s="20">
        <v>0</v>
      </c>
      <c r="G322" s="20">
        <v>0.4</v>
      </c>
      <c r="H322" s="20">
        <v>0</v>
      </c>
      <c r="I322" s="20">
        <v>0</v>
      </c>
      <c r="J322" s="20">
        <v>0</v>
      </c>
      <c r="L322" s="18">
        <v>2003</v>
      </c>
      <c r="M322" s="20">
        <v>0</v>
      </c>
      <c r="N322" s="20">
        <v>0</v>
      </c>
      <c r="O322" s="20">
        <v>0.5</v>
      </c>
      <c r="P322" s="20">
        <v>0.15</v>
      </c>
      <c r="Q322" s="20">
        <v>0</v>
      </c>
      <c r="R322" s="20">
        <v>0.35</v>
      </c>
      <c r="S322" s="20">
        <v>0</v>
      </c>
      <c r="T322" s="20">
        <v>0</v>
      </c>
      <c r="U322" s="20">
        <v>0</v>
      </c>
    </row>
    <row r="323" spans="1:21" ht="15.75" thickBot="1" x14ac:dyDescent="0.3">
      <c r="A323" s="18">
        <v>2004</v>
      </c>
      <c r="B323" s="20">
        <v>0</v>
      </c>
      <c r="C323" s="20">
        <v>0.05</v>
      </c>
      <c r="D323" s="20">
        <v>0</v>
      </c>
      <c r="E323" s="20">
        <v>0.45</v>
      </c>
      <c r="F323" s="20">
        <v>0</v>
      </c>
      <c r="G323" s="20">
        <v>0.5</v>
      </c>
      <c r="H323" s="20">
        <v>0</v>
      </c>
      <c r="I323" s="20">
        <v>0</v>
      </c>
      <c r="J323" s="20">
        <v>0</v>
      </c>
      <c r="L323" s="18">
        <v>2004</v>
      </c>
      <c r="M323" s="20">
        <v>0</v>
      </c>
      <c r="N323" s="20">
        <v>0</v>
      </c>
      <c r="O323" s="20">
        <v>0.45</v>
      </c>
      <c r="P323" s="20">
        <v>0.2</v>
      </c>
      <c r="Q323" s="20">
        <v>0</v>
      </c>
      <c r="R323" s="20">
        <v>0.35</v>
      </c>
      <c r="S323" s="20">
        <v>0</v>
      </c>
      <c r="T323" s="20">
        <v>0</v>
      </c>
      <c r="U323" s="20">
        <v>0</v>
      </c>
    </row>
    <row r="324" spans="1:21" ht="15.75" thickBot="1" x14ac:dyDescent="0.3">
      <c r="A324" s="18">
        <v>2005</v>
      </c>
      <c r="B324" s="20">
        <v>0</v>
      </c>
      <c r="C324" s="20">
        <v>0.02</v>
      </c>
      <c r="D324" s="20">
        <v>0</v>
      </c>
      <c r="E324" s="20">
        <v>0.5</v>
      </c>
      <c r="F324" s="20">
        <v>0</v>
      </c>
      <c r="G324" s="20">
        <v>0.48</v>
      </c>
      <c r="H324" s="20">
        <v>0</v>
      </c>
      <c r="I324" s="20">
        <v>0</v>
      </c>
      <c r="J324" s="20">
        <v>0</v>
      </c>
      <c r="L324" s="18">
        <v>2005</v>
      </c>
      <c r="M324" s="20">
        <v>0</v>
      </c>
      <c r="N324" s="20">
        <v>0</v>
      </c>
      <c r="O324" s="20">
        <v>0.35</v>
      </c>
      <c r="P324" s="20">
        <v>0.25</v>
      </c>
      <c r="Q324" s="20">
        <v>0</v>
      </c>
      <c r="R324" s="20">
        <v>0.4</v>
      </c>
      <c r="S324" s="20">
        <v>0</v>
      </c>
      <c r="T324" s="20">
        <v>0</v>
      </c>
      <c r="U324" s="20">
        <v>0</v>
      </c>
    </row>
    <row r="325" spans="1:21" ht="15.75" thickBot="1" x14ac:dyDescent="0.3">
      <c r="A325" s="18">
        <v>2006</v>
      </c>
      <c r="B325" s="20">
        <v>0</v>
      </c>
      <c r="C325" s="20">
        <v>0.01</v>
      </c>
      <c r="D325" s="20">
        <v>0</v>
      </c>
      <c r="E325" s="20">
        <v>0.49</v>
      </c>
      <c r="F325" s="20">
        <v>0</v>
      </c>
      <c r="G325" s="20">
        <v>0.5</v>
      </c>
      <c r="H325" s="20">
        <v>0</v>
      </c>
      <c r="I325" s="20">
        <v>0</v>
      </c>
      <c r="J325" s="20">
        <v>0</v>
      </c>
      <c r="L325" s="18">
        <v>2006</v>
      </c>
      <c r="M325" s="20">
        <v>0</v>
      </c>
      <c r="N325" s="20">
        <v>0</v>
      </c>
      <c r="O325" s="20">
        <v>0.3</v>
      </c>
      <c r="P325" s="20">
        <v>0.2</v>
      </c>
      <c r="Q325" s="20">
        <v>0</v>
      </c>
      <c r="R325" s="20">
        <v>0.5</v>
      </c>
      <c r="S325" s="20">
        <v>0</v>
      </c>
      <c r="T325" s="20">
        <v>0</v>
      </c>
      <c r="U325" s="20">
        <v>0</v>
      </c>
    </row>
    <row r="326" spans="1:21" ht="15.75" thickBot="1" x14ac:dyDescent="0.3">
      <c r="A326" s="18">
        <v>2007</v>
      </c>
      <c r="B326" s="20">
        <v>0</v>
      </c>
      <c r="C326" s="20">
        <v>0.03</v>
      </c>
      <c r="D326" s="20">
        <v>0</v>
      </c>
      <c r="E326" s="20">
        <v>0.56999999999999995</v>
      </c>
      <c r="F326" s="20">
        <v>0</v>
      </c>
      <c r="G326" s="20">
        <v>0.4</v>
      </c>
      <c r="H326" s="20">
        <v>0</v>
      </c>
      <c r="I326" s="20">
        <v>0</v>
      </c>
      <c r="J326" s="20">
        <v>0</v>
      </c>
      <c r="L326" s="18">
        <v>2007</v>
      </c>
      <c r="M326" s="20">
        <v>0</v>
      </c>
      <c r="N326" s="20">
        <v>0</v>
      </c>
      <c r="O326" s="20">
        <v>0.32</v>
      </c>
      <c r="P326" s="20">
        <v>0.2</v>
      </c>
      <c r="Q326" s="20">
        <v>0</v>
      </c>
      <c r="R326" s="20">
        <v>0.48</v>
      </c>
      <c r="S326" s="20">
        <v>0</v>
      </c>
      <c r="T326" s="20">
        <v>0</v>
      </c>
      <c r="U326" s="20">
        <v>0</v>
      </c>
    </row>
    <row r="327" spans="1:21" ht="15.75" thickBot="1" x14ac:dyDescent="0.3">
      <c r="A327" s="18">
        <v>2008</v>
      </c>
      <c r="B327" s="20">
        <v>0</v>
      </c>
      <c r="C327" s="20">
        <v>0.02</v>
      </c>
      <c r="D327" s="20">
        <v>0</v>
      </c>
      <c r="E327" s="20">
        <v>0.57999999999999996</v>
      </c>
      <c r="F327" s="20">
        <v>0</v>
      </c>
      <c r="G327" s="20">
        <v>0.4</v>
      </c>
      <c r="H327" s="20">
        <v>0</v>
      </c>
      <c r="I327" s="20">
        <v>0</v>
      </c>
      <c r="J327" s="20">
        <v>0</v>
      </c>
      <c r="L327" s="18">
        <v>2008</v>
      </c>
      <c r="M327" s="20">
        <v>0</v>
      </c>
      <c r="N327" s="20">
        <v>0</v>
      </c>
      <c r="O327" s="20">
        <v>0.35</v>
      </c>
      <c r="P327" s="20">
        <v>0.2</v>
      </c>
      <c r="Q327" s="20">
        <v>0</v>
      </c>
      <c r="R327" s="20">
        <v>0.45</v>
      </c>
      <c r="S327" s="20">
        <v>0</v>
      </c>
      <c r="T327" s="20">
        <v>0</v>
      </c>
      <c r="U327" s="20">
        <v>0</v>
      </c>
    </row>
    <row r="328" spans="1:21" ht="15.75" thickBot="1" x14ac:dyDescent="0.3">
      <c r="A328" s="18">
        <v>2009</v>
      </c>
      <c r="B328" s="20">
        <v>0</v>
      </c>
      <c r="C328" s="20">
        <v>0.01</v>
      </c>
      <c r="D328" s="20">
        <v>0</v>
      </c>
      <c r="E328" s="20">
        <v>0.59</v>
      </c>
      <c r="F328" s="20">
        <v>0</v>
      </c>
      <c r="G328" s="20">
        <v>0.4</v>
      </c>
      <c r="H328" s="20">
        <v>0</v>
      </c>
      <c r="I328" s="20">
        <v>0</v>
      </c>
      <c r="J328" s="20">
        <v>0</v>
      </c>
      <c r="L328" s="18">
        <v>2009</v>
      </c>
      <c r="M328" s="20">
        <v>0</v>
      </c>
      <c r="N328" s="20">
        <v>0</v>
      </c>
      <c r="O328" s="20">
        <v>0.4</v>
      </c>
      <c r="P328" s="20">
        <v>0.15</v>
      </c>
      <c r="Q328" s="20">
        <v>0</v>
      </c>
      <c r="R328" s="20">
        <v>0.45</v>
      </c>
      <c r="S328" s="20">
        <v>0</v>
      </c>
      <c r="T328" s="20">
        <v>0</v>
      </c>
      <c r="U328" s="20">
        <v>0</v>
      </c>
    </row>
    <row r="329" spans="1:21" ht="15.75" thickBot="1" x14ac:dyDescent="0.3">
      <c r="A329" s="18">
        <v>2010</v>
      </c>
      <c r="B329" s="20">
        <v>0</v>
      </c>
      <c r="C329" s="20">
        <v>0.01</v>
      </c>
      <c r="D329" s="20">
        <v>0</v>
      </c>
      <c r="E329" s="20">
        <v>0.6</v>
      </c>
      <c r="F329" s="20">
        <v>0</v>
      </c>
      <c r="G329" s="20">
        <v>0.39</v>
      </c>
      <c r="H329" s="20">
        <v>0</v>
      </c>
      <c r="I329" s="20">
        <v>0</v>
      </c>
      <c r="J329" s="20">
        <v>0</v>
      </c>
      <c r="L329" s="18">
        <v>2010</v>
      </c>
      <c r="M329" s="20">
        <v>0</v>
      </c>
      <c r="N329" s="20">
        <v>0</v>
      </c>
      <c r="O329" s="20">
        <v>0.45</v>
      </c>
      <c r="P329" s="20">
        <v>0.1</v>
      </c>
      <c r="Q329" s="20">
        <v>0</v>
      </c>
      <c r="R329" s="20">
        <v>0.45</v>
      </c>
      <c r="S329" s="20">
        <v>0</v>
      </c>
      <c r="T329" s="20">
        <v>0</v>
      </c>
      <c r="U329" s="20">
        <v>0</v>
      </c>
    </row>
    <row r="330" spans="1:21" ht="15.75" thickBot="1" x14ac:dyDescent="0.3">
      <c r="A330" s="18">
        <v>2011</v>
      </c>
      <c r="B330" s="20">
        <v>0</v>
      </c>
      <c r="C330" s="20">
        <v>0.01</v>
      </c>
      <c r="D330" s="20">
        <v>0</v>
      </c>
      <c r="E330" s="20">
        <v>0.6</v>
      </c>
      <c r="F330" s="20">
        <v>0</v>
      </c>
      <c r="G330" s="20">
        <v>0.39</v>
      </c>
      <c r="H330" s="20">
        <v>0</v>
      </c>
      <c r="I330" s="20">
        <v>0</v>
      </c>
      <c r="J330" s="20">
        <v>0</v>
      </c>
      <c r="L330" s="18">
        <v>2011</v>
      </c>
      <c r="M330" s="20">
        <v>0</v>
      </c>
      <c r="N330" s="20">
        <v>0</v>
      </c>
      <c r="O330" s="20">
        <v>0.45</v>
      </c>
      <c r="P330" s="20">
        <v>0.1</v>
      </c>
      <c r="Q330" s="20">
        <v>0</v>
      </c>
      <c r="R330" s="20">
        <v>0.45</v>
      </c>
      <c r="S330" s="20">
        <v>0</v>
      </c>
      <c r="T330" s="20">
        <v>0</v>
      </c>
      <c r="U330" s="20">
        <v>0</v>
      </c>
    </row>
    <row r="331" spans="1:21" ht="15.75" thickBot="1" x14ac:dyDescent="0.3">
      <c r="A331" s="40">
        <v>2012</v>
      </c>
      <c r="B331" s="41">
        <v>0</v>
      </c>
      <c r="C331" s="41">
        <v>0.01</v>
      </c>
      <c r="D331" s="41">
        <v>0</v>
      </c>
      <c r="E331" s="41">
        <v>0.6</v>
      </c>
      <c r="F331" s="41">
        <v>0</v>
      </c>
      <c r="G331" s="41">
        <v>0.39</v>
      </c>
      <c r="H331" s="41">
        <v>0</v>
      </c>
      <c r="I331" s="41">
        <v>0</v>
      </c>
      <c r="J331" s="41">
        <v>0</v>
      </c>
      <c r="L331" s="40">
        <v>2012</v>
      </c>
      <c r="M331" s="59">
        <v>0</v>
      </c>
      <c r="N331" s="59">
        <v>0</v>
      </c>
      <c r="O331" s="59">
        <v>0.45</v>
      </c>
      <c r="P331" s="59">
        <v>0.1</v>
      </c>
      <c r="Q331" s="59">
        <v>0</v>
      </c>
      <c r="R331" s="59">
        <v>0.45</v>
      </c>
      <c r="S331" s="59">
        <v>0</v>
      </c>
      <c r="T331" s="59">
        <v>0</v>
      </c>
      <c r="U331" s="59">
        <v>0</v>
      </c>
    </row>
    <row r="332" spans="1:21" ht="15.75" thickBot="1" x14ac:dyDescent="0.3">
      <c r="A332" s="40">
        <v>2013</v>
      </c>
      <c r="B332" s="59">
        <v>0</v>
      </c>
      <c r="C332" s="59">
        <v>0.01</v>
      </c>
      <c r="D332" s="59">
        <v>0</v>
      </c>
      <c r="E332" s="59">
        <v>0.6</v>
      </c>
      <c r="F332" s="59">
        <v>0</v>
      </c>
      <c r="G332" s="59">
        <v>0.39</v>
      </c>
      <c r="H332" s="59">
        <v>0</v>
      </c>
      <c r="I332" s="59">
        <v>0</v>
      </c>
      <c r="J332" s="59">
        <v>0</v>
      </c>
      <c r="L332" s="40">
        <v>2013</v>
      </c>
      <c r="M332" s="59">
        <v>0</v>
      </c>
      <c r="N332" s="59">
        <v>0</v>
      </c>
      <c r="O332" s="59">
        <v>0.45</v>
      </c>
      <c r="P332" s="59">
        <v>0.1</v>
      </c>
      <c r="Q332" s="59">
        <v>0</v>
      </c>
      <c r="R332" s="59">
        <v>0.45</v>
      </c>
      <c r="S332" s="59">
        <v>0</v>
      </c>
      <c r="T332" s="59">
        <v>0</v>
      </c>
      <c r="U332" s="59">
        <v>0</v>
      </c>
    </row>
    <row r="333" spans="1:21" ht="15.75" thickBot="1" x14ac:dyDescent="0.3">
      <c r="A333" s="40">
        <v>2014</v>
      </c>
      <c r="B333" s="59">
        <v>0</v>
      </c>
      <c r="C333" s="59">
        <v>0.01</v>
      </c>
      <c r="D333" s="59">
        <v>0</v>
      </c>
      <c r="E333" s="59">
        <v>0.6</v>
      </c>
      <c r="F333" s="59">
        <v>0</v>
      </c>
      <c r="G333" s="59">
        <v>0.39</v>
      </c>
      <c r="H333" s="59">
        <v>0</v>
      </c>
      <c r="I333" s="59">
        <v>0</v>
      </c>
      <c r="J333" s="59">
        <v>0</v>
      </c>
      <c r="L333" s="40">
        <v>2014</v>
      </c>
      <c r="M333" s="59">
        <v>0</v>
      </c>
      <c r="N333" s="59">
        <v>0</v>
      </c>
      <c r="O333" s="59">
        <v>0.45</v>
      </c>
      <c r="P333" s="59">
        <v>0.1</v>
      </c>
      <c r="Q333" s="59">
        <v>0</v>
      </c>
      <c r="R333" s="59">
        <v>0.45</v>
      </c>
      <c r="S333" s="59">
        <v>0</v>
      </c>
      <c r="T333" s="59">
        <v>0</v>
      </c>
      <c r="U333" s="59">
        <v>0</v>
      </c>
    </row>
    <row r="334" spans="1:21" ht="15.75" thickBot="1" x14ac:dyDescent="0.3">
      <c r="A334" s="40">
        <v>2015</v>
      </c>
      <c r="B334" s="59">
        <v>0</v>
      </c>
      <c r="C334" s="59">
        <v>0.01</v>
      </c>
      <c r="D334" s="59">
        <v>0</v>
      </c>
      <c r="E334" s="59">
        <v>0.6</v>
      </c>
      <c r="F334" s="59">
        <v>0</v>
      </c>
      <c r="G334" s="59">
        <v>0.39</v>
      </c>
      <c r="H334" s="59">
        <v>0</v>
      </c>
      <c r="I334" s="59">
        <v>0</v>
      </c>
      <c r="J334" s="59">
        <v>0</v>
      </c>
      <c r="L334" s="40">
        <v>2015</v>
      </c>
      <c r="M334" s="59">
        <v>0</v>
      </c>
      <c r="N334" s="59">
        <v>0</v>
      </c>
      <c r="O334" s="59">
        <v>0.45</v>
      </c>
      <c r="P334" s="59">
        <v>0.1</v>
      </c>
      <c r="Q334" s="59">
        <v>0</v>
      </c>
      <c r="R334" s="59">
        <v>0.45</v>
      </c>
      <c r="S334" s="59">
        <v>0</v>
      </c>
      <c r="T334" s="59">
        <v>0</v>
      </c>
      <c r="U334" s="59">
        <v>0</v>
      </c>
    </row>
    <row r="335" spans="1:21" ht="15.75" thickBot="1" x14ac:dyDescent="0.3">
      <c r="A335" s="40">
        <v>2016</v>
      </c>
      <c r="B335" s="59">
        <v>0</v>
      </c>
      <c r="C335" s="59">
        <v>0.01</v>
      </c>
      <c r="D335" s="59">
        <v>0</v>
      </c>
      <c r="E335" s="59">
        <v>0.6</v>
      </c>
      <c r="F335" s="59">
        <v>0</v>
      </c>
      <c r="G335" s="59">
        <v>0.39</v>
      </c>
      <c r="H335" s="59">
        <v>0</v>
      </c>
      <c r="I335" s="59">
        <v>0</v>
      </c>
      <c r="J335" s="59">
        <v>0</v>
      </c>
      <c r="L335" s="40">
        <v>2016</v>
      </c>
      <c r="M335" s="59">
        <v>0</v>
      </c>
      <c r="N335" s="59">
        <v>0</v>
      </c>
      <c r="O335" s="59">
        <v>0.45</v>
      </c>
      <c r="P335" s="59">
        <v>0.1</v>
      </c>
      <c r="Q335" s="59">
        <v>0</v>
      </c>
      <c r="R335" s="59">
        <v>0.45</v>
      </c>
      <c r="S335" s="59">
        <v>0</v>
      </c>
      <c r="T335" s="59">
        <v>0</v>
      </c>
      <c r="U335" s="59">
        <v>0</v>
      </c>
    </row>
    <row r="336" spans="1:21" ht="15.75" thickBot="1" x14ac:dyDescent="0.3">
      <c r="A336" s="40">
        <v>2017</v>
      </c>
      <c r="B336" s="59">
        <v>0</v>
      </c>
      <c r="C336" s="59">
        <v>0.01</v>
      </c>
      <c r="D336" s="59">
        <v>0</v>
      </c>
      <c r="E336" s="59">
        <v>0.6</v>
      </c>
      <c r="F336" s="59">
        <v>0</v>
      </c>
      <c r="G336" s="59">
        <v>0.39</v>
      </c>
      <c r="H336" s="59">
        <v>0</v>
      </c>
      <c r="I336" s="59">
        <v>0</v>
      </c>
      <c r="J336" s="59">
        <v>0</v>
      </c>
      <c r="L336" s="40">
        <v>2017</v>
      </c>
      <c r="M336" s="59">
        <v>0</v>
      </c>
      <c r="N336" s="59">
        <v>0</v>
      </c>
      <c r="O336" s="59">
        <v>0.45</v>
      </c>
      <c r="P336" s="59">
        <v>0.1</v>
      </c>
      <c r="Q336" s="59">
        <v>0</v>
      </c>
      <c r="R336" s="59">
        <v>0.45</v>
      </c>
      <c r="S336" s="59">
        <v>0</v>
      </c>
      <c r="T336" s="59">
        <v>0</v>
      </c>
      <c r="U336" s="59">
        <v>0</v>
      </c>
    </row>
    <row r="337" spans="1:21" ht="15.75" thickBot="1" x14ac:dyDescent="0.3">
      <c r="A337" s="40">
        <v>2018</v>
      </c>
      <c r="B337" s="59">
        <v>0</v>
      </c>
      <c r="C337" s="59">
        <v>0.01</v>
      </c>
      <c r="D337" s="59">
        <v>0</v>
      </c>
      <c r="E337" s="59">
        <v>0.6</v>
      </c>
      <c r="F337" s="59">
        <v>0</v>
      </c>
      <c r="G337" s="59">
        <v>0.39</v>
      </c>
      <c r="H337" s="59">
        <v>0</v>
      </c>
      <c r="I337" s="59">
        <v>0</v>
      </c>
      <c r="J337" s="59">
        <v>0</v>
      </c>
      <c r="L337" s="40">
        <v>2018</v>
      </c>
      <c r="M337" s="59">
        <v>0</v>
      </c>
      <c r="N337" s="59">
        <v>0</v>
      </c>
      <c r="O337" s="59">
        <v>0.45</v>
      </c>
      <c r="P337" s="59">
        <v>0.1</v>
      </c>
      <c r="Q337" s="59">
        <v>0</v>
      </c>
      <c r="R337" s="59">
        <v>0.45</v>
      </c>
      <c r="S337" s="59">
        <v>0</v>
      </c>
      <c r="T337" s="59">
        <v>0</v>
      </c>
      <c r="U337" s="59">
        <v>0</v>
      </c>
    </row>
    <row r="338" spans="1:21" ht="15.75" thickBot="1" x14ac:dyDescent="0.3">
      <c r="A338" s="40">
        <v>2019</v>
      </c>
      <c r="B338" s="59">
        <v>0</v>
      </c>
      <c r="C338" s="59">
        <v>0.01</v>
      </c>
      <c r="D338" s="59">
        <v>0</v>
      </c>
      <c r="E338" s="59">
        <v>0.6</v>
      </c>
      <c r="F338" s="59">
        <v>0</v>
      </c>
      <c r="G338" s="59">
        <v>0.39</v>
      </c>
      <c r="H338" s="59">
        <v>0</v>
      </c>
      <c r="I338" s="59">
        <v>0</v>
      </c>
      <c r="J338" s="59">
        <v>0</v>
      </c>
      <c r="L338" s="40">
        <v>2019</v>
      </c>
      <c r="M338" s="59">
        <v>0</v>
      </c>
      <c r="N338" s="59">
        <v>0</v>
      </c>
      <c r="O338" s="59">
        <v>0.45</v>
      </c>
      <c r="P338" s="59">
        <v>0.1</v>
      </c>
      <c r="Q338" s="59">
        <v>0</v>
      </c>
      <c r="R338" s="59">
        <v>0.45</v>
      </c>
      <c r="S338" s="59">
        <v>0</v>
      </c>
      <c r="T338" s="59">
        <v>0</v>
      </c>
      <c r="U338" s="59">
        <v>0</v>
      </c>
    </row>
    <row r="339" spans="1:21" ht="15.75" thickBot="1" x14ac:dyDescent="0.3">
      <c r="A339" s="40">
        <v>2020</v>
      </c>
      <c r="B339" s="59">
        <v>0</v>
      </c>
      <c r="C339" s="59">
        <v>0.01</v>
      </c>
      <c r="D339" s="59">
        <v>0</v>
      </c>
      <c r="E339" s="59">
        <v>0.6</v>
      </c>
      <c r="F339" s="59">
        <v>0</v>
      </c>
      <c r="G339" s="59">
        <v>0.39</v>
      </c>
      <c r="H339" s="59">
        <v>0</v>
      </c>
      <c r="I339" s="59">
        <v>0</v>
      </c>
      <c r="J339" s="59">
        <v>0</v>
      </c>
      <c r="L339" s="40">
        <v>2020</v>
      </c>
      <c r="M339" s="59">
        <v>0</v>
      </c>
      <c r="N339" s="59">
        <v>0</v>
      </c>
      <c r="O339" s="59">
        <v>0.45</v>
      </c>
      <c r="P339" s="59">
        <v>0.1</v>
      </c>
      <c r="Q339" s="59">
        <v>0</v>
      </c>
      <c r="R339" s="59">
        <v>0.45</v>
      </c>
      <c r="S339" s="59">
        <v>0</v>
      </c>
      <c r="T339" s="59">
        <v>0</v>
      </c>
      <c r="U339" s="59">
        <v>0</v>
      </c>
    </row>
    <row r="340" spans="1:21" ht="15.75" thickBot="1" x14ac:dyDescent="0.3">
      <c r="A340" s="40">
        <v>2021</v>
      </c>
      <c r="B340" s="59">
        <v>0</v>
      </c>
      <c r="C340" s="59">
        <v>0.01</v>
      </c>
      <c r="D340" s="59">
        <v>0</v>
      </c>
      <c r="E340" s="59">
        <v>0.6</v>
      </c>
      <c r="F340" s="59">
        <v>0</v>
      </c>
      <c r="G340" s="59">
        <v>0.39</v>
      </c>
      <c r="H340" s="59">
        <v>0</v>
      </c>
      <c r="I340" s="59">
        <v>0</v>
      </c>
      <c r="J340" s="59">
        <v>0</v>
      </c>
      <c r="L340" s="40">
        <v>2021</v>
      </c>
      <c r="M340" s="59">
        <v>0</v>
      </c>
      <c r="N340" s="59">
        <v>0</v>
      </c>
      <c r="O340" s="59">
        <v>0.45</v>
      </c>
      <c r="P340" s="59">
        <v>0.1</v>
      </c>
      <c r="Q340" s="59">
        <v>0</v>
      </c>
      <c r="R340" s="59">
        <v>0.45</v>
      </c>
      <c r="S340" s="59">
        <v>0</v>
      </c>
      <c r="T340" s="59">
        <v>0</v>
      </c>
      <c r="U340" s="59">
        <v>0</v>
      </c>
    </row>
    <row r="341" spans="1:21" ht="15.75" thickBot="1" x14ac:dyDescent="0.3">
      <c r="A341" s="40">
        <v>2022</v>
      </c>
      <c r="B341" s="59">
        <v>0</v>
      </c>
      <c r="C341" s="59">
        <v>0.01</v>
      </c>
      <c r="D341" s="59">
        <v>0</v>
      </c>
      <c r="E341" s="59">
        <v>0.6</v>
      </c>
      <c r="F341" s="59">
        <v>0</v>
      </c>
      <c r="G341" s="59">
        <v>0.39</v>
      </c>
      <c r="H341" s="59">
        <v>0</v>
      </c>
      <c r="I341" s="59">
        <v>0</v>
      </c>
      <c r="J341" s="59">
        <v>0</v>
      </c>
      <c r="L341" s="40">
        <v>2022</v>
      </c>
      <c r="M341" s="59">
        <v>0</v>
      </c>
      <c r="N341" s="59">
        <v>0</v>
      </c>
      <c r="O341" s="59">
        <v>0.45</v>
      </c>
      <c r="P341" s="59">
        <v>0.1</v>
      </c>
      <c r="Q341" s="59">
        <v>0</v>
      </c>
      <c r="R341" s="59">
        <v>0.45</v>
      </c>
      <c r="S341" s="59">
        <v>0</v>
      </c>
      <c r="T341" s="59">
        <v>0</v>
      </c>
      <c r="U341" s="59">
        <v>0</v>
      </c>
    </row>
    <row r="342" spans="1:21" ht="15.75" thickBot="1" x14ac:dyDescent="0.3">
      <c r="A342" s="40">
        <v>2023</v>
      </c>
      <c r="B342" s="59">
        <v>0</v>
      </c>
      <c r="C342" s="59">
        <v>0.01</v>
      </c>
      <c r="D342" s="59">
        <v>0</v>
      </c>
      <c r="E342" s="59">
        <v>0.6</v>
      </c>
      <c r="F342" s="59">
        <v>0</v>
      </c>
      <c r="G342" s="59">
        <v>0.39</v>
      </c>
      <c r="H342" s="59">
        <v>0</v>
      </c>
      <c r="I342" s="59">
        <v>0</v>
      </c>
      <c r="J342" s="59">
        <v>0</v>
      </c>
      <c r="L342" s="40">
        <v>2023</v>
      </c>
      <c r="M342" s="59">
        <v>0</v>
      </c>
      <c r="N342" s="59">
        <v>0</v>
      </c>
      <c r="O342" s="59">
        <v>0.45</v>
      </c>
      <c r="P342" s="59">
        <v>0.1</v>
      </c>
      <c r="Q342" s="59">
        <v>0</v>
      </c>
      <c r="R342" s="59">
        <v>0.45</v>
      </c>
      <c r="S342" s="59">
        <v>0</v>
      </c>
      <c r="T342" s="59">
        <v>0</v>
      </c>
      <c r="U342" s="59">
        <v>0</v>
      </c>
    </row>
    <row r="343" spans="1:21" x14ac:dyDescent="0.25">
      <c r="A343" s="427"/>
      <c r="B343" s="428"/>
      <c r="C343" s="428"/>
      <c r="D343" s="428"/>
      <c r="E343" s="428"/>
      <c r="F343" s="428"/>
      <c r="G343" s="428"/>
      <c r="H343" s="428"/>
      <c r="I343" s="428"/>
      <c r="J343" s="428"/>
      <c r="L343" s="427"/>
      <c r="M343" s="428"/>
      <c r="N343" s="428"/>
      <c r="O343" s="428"/>
      <c r="P343" s="428"/>
      <c r="Q343" s="428"/>
      <c r="R343" s="428"/>
      <c r="S343" s="428"/>
      <c r="T343" s="428"/>
      <c r="U343" s="428"/>
    </row>
    <row r="344" spans="1:21" ht="15.75" thickBot="1" x14ac:dyDescent="0.3"/>
    <row r="345" spans="1:21" ht="15" customHeight="1" x14ac:dyDescent="0.25">
      <c r="A345" s="23"/>
      <c r="B345" s="377" t="s">
        <v>103</v>
      </c>
      <c r="C345" s="378"/>
      <c r="D345" s="378"/>
      <c r="E345" s="378"/>
      <c r="F345" s="378"/>
      <c r="G345" s="378"/>
      <c r="H345" s="378"/>
      <c r="I345" s="378"/>
      <c r="J345" s="379"/>
      <c r="L345" s="23"/>
      <c r="M345" s="377" t="s">
        <v>103</v>
      </c>
      <c r="N345" s="378"/>
      <c r="O345" s="378"/>
      <c r="P345" s="378"/>
      <c r="Q345" s="378"/>
      <c r="R345" s="378"/>
      <c r="S345" s="378"/>
      <c r="T345" s="378"/>
      <c r="U345" s="379"/>
    </row>
    <row r="346" spans="1:21" ht="15.75" thickBot="1" x14ac:dyDescent="0.3">
      <c r="A346" s="24" t="s">
        <v>101</v>
      </c>
      <c r="B346" s="380"/>
      <c r="C346" s="381"/>
      <c r="D346" s="381"/>
      <c r="E346" s="381"/>
      <c r="F346" s="381"/>
      <c r="G346" s="381"/>
      <c r="H346" s="381"/>
      <c r="I346" s="381"/>
      <c r="J346" s="382"/>
      <c r="L346" s="24" t="s">
        <v>101</v>
      </c>
      <c r="M346" s="380"/>
      <c r="N346" s="381"/>
      <c r="O346" s="381"/>
      <c r="P346" s="381"/>
      <c r="Q346" s="381"/>
      <c r="R346" s="381"/>
      <c r="S346" s="381"/>
      <c r="T346" s="381"/>
      <c r="U346" s="382"/>
    </row>
    <row r="347" spans="1:21" ht="28.5" customHeight="1" x14ac:dyDescent="0.25">
      <c r="A347" s="24" t="s">
        <v>102</v>
      </c>
      <c r="B347" s="27" t="s">
        <v>104</v>
      </c>
      <c r="C347" s="363" t="s">
        <v>106</v>
      </c>
      <c r="D347" s="363" t="s">
        <v>107</v>
      </c>
      <c r="E347" s="363" t="s">
        <v>108</v>
      </c>
      <c r="F347" s="27" t="s">
        <v>109</v>
      </c>
      <c r="G347" s="27" t="s">
        <v>111</v>
      </c>
      <c r="H347" s="363" t="s">
        <v>114</v>
      </c>
      <c r="I347" s="363" t="s">
        <v>115</v>
      </c>
      <c r="J347" s="363" t="s">
        <v>116</v>
      </c>
      <c r="L347" s="24" t="s">
        <v>102</v>
      </c>
      <c r="M347" s="27" t="s">
        <v>104</v>
      </c>
      <c r="N347" s="363" t="s">
        <v>106</v>
      </c>
      <c r="O347" s="363" t="s">
        <v>107</v>
      </c>
      <c r="P347" s="363" t="s">
        <v>108</v>
      </c>
      <c r="Q347" s="27" t="s">
        <v>109</v>
      </c>
      <c r="R347" s="27" t="s">
        <v>111</v>
      </c>
      <c r="S347" s="363" t="s">
        <v>114</v>
      </c>
      <c r="T347" s="363" t="s">
        <v>115</v>
      </c>
      <c r="U347" s="363" t="s">
        <v>116</v>
      </c>
    </row>
    <row r="348" spans="1:21" x14ac:dyDescent="0.25">
      <c r="A348" s="31"/>
      <c r="B348" s="27" t="s">
        <v>105</v>
      </c>
      <c r="C348" s="364"/>
      <c r="D348" s="364"/>
      <c r="E348" s="364"/>
      <c r="F348" s="27" t="s">
        <v>110</v>
      </c>
      <c r="G348" s="27" t="s">
        <v>112</v>
      </c>
      <c r="H348" s="364"/>
      <c r="I348" s="364"/>
      <c r="J348" s="364"/>
      <c r="L348" s="31"/>
      <c r="M348" s="27" t="s">
        <v>105</v>
      </c>
      <c r="N348" s="364"/>
      <c r="O348" s="364"/>
      <c r="P348" s="364"/>
      <c r="Q348" s="27" t="s">
        <v>110</v>
      </c>
      <c r="R348" s="27" t="s">
        <v>112</v>
      </c>
      <c r="S348" s="364"/>
      <c r="T348" s="364"/>
      <c r="U348" s="364"/>
    </row>
    <row r="349" spans="1:21" ht="15.75" thickBot="1" x14ac:dyDescent="0.3">
      <c r="A349" s="32"/>
      <c r="B349" s="28"/>
      <c r="C349" s="365"/>
      <c r="D349" s="365"/>
      <c r="E349" s="365"/>
      <c r="F349" s="28"/>
      <c r="G349" s="29" t="s">
        <v>113</v>
      </c>
      <c r="H349" s="365"/>
      <c r="I349" s="365"/>
      <c r="J349" s="365"/>
      <c r="L349" s="32"/>
      <c r="M349" s="28"/>
      <c r="N349" s="365"/>
      <c r="O349" s="365"/>
      <c r="P349" s="365"/>
      <c r="Q349" s="28"/>
      <c r="R349" s="29" t="s">
        <v>113</v>
      </c>
      <c r="S349" s="365"/>
      <c r="T349" s="365"/>
      <c r="U349" s="365"/>
    </row>
    <row r="350" spans="1:21" ht="15.75" customHeight="1" thickBot="1" x14ac:dyDescent="0.3">
      <c r="A350" s="368" t="s">
        <v>125</v>
      </c>
      <c r="B350" s="369"/>
      <c r="C350" s="369"/>
      <c r="D350" s="369"/>
      <c r="E350" s="369"/>
      <c r="F350" s="369"/>
      <c r="G350" s="369"/>
      <c r="H350" s="369"/>
      <c r="I350" s="369"/>
      <c r="J350" s="370"/>
      <c r="L350" s="368" t="s">
        <v>92</v>
      </c>
      <c r="M350" s="369"/>
      <c r="N350" s="369"/>
      <c r="O350" s="369"/>
      <c r="P350" s="369"/>
      <c r="Q350" s="369"/>
      <c r="R350" s="369"/>
      <c r="S350" s="369"/>
      <c r="T350" s="369"/>
      <c r="U350" s="370"/>
    </row>
    <row r="351" spans="1:21" ht="15.75" thickBot="1" x14ac:dyDescent="0.3">
      <c r="A351" s="18">
        <v>1989</v>
      </c>
      <c r="B351" s="20">
        <v>0</v>
      </c>
      <c r="C351" s="20">
        <v>0</v>
      </c>
      <c r="D351" s="20">
        <v>0</v>
      </c>
      <c r="E351" s="20">
        <v>0</v>
      </c>
      <c r="F351" s="20">
        <v>0</v>
      </c>
      <c r="G351" s="20">
        <v>1</v>
      </c>
      <c r="H351" s="20">
        <v>0</v>
      </c>
      <c r="I351" s="20">
        <v>0</v>
      </c>
      <c r="J351" s="20">
        <v>0</v>
      </c>
      <c r="L351" s="18">
        <v>1989</v>
      </c>
      <c r="M351" s="20">
        <v>0</v>
      </c>
      <c r="N351" s="20">
        <v>0</v>
      </c>
      <c r="O351" s="20">
        <v>0</v>
      </c>
      <c r="P351" s="20">
        <v>0</v>
      </c>
      <c r="Q351" s="20">
        <v>0</v>
      </c>
      <c r="R351" s="20">
        <v>1</v>
      </c>
      <c r="S351" s="20">
        <v>0</v>
      </c>
      <c r="T351" s="20">
        <v>0</v>
      </c>
      <c r="U351" s="20">
        <v>0</v>
      </c>
    </row>
    <row r="352" spans="1:21" ht="15.75" thickBot="1" x14ac:dyDescent="0.3">
      <c r="A352" s="18">
        <v>1990</v>
      </c>
      <c r="B352" s="20">
        <v>0</v>
      </c>
      <c r="C352" s="20">
        <v>0</v>
      </c>
      <c r="D352" s="20">
        <v>0</v>
      </c>
      <c r="E352" s="20">
        <v>0</v>
      </c>
      <c r="F352" s="20">
        <v>0</v>
      </c>
      <c r="G352" s="20">
        <v>1</v>
      </c>
      <c r="H352" s="20">
        <v>0</v>
      </c>
      <c r="I352" s="20">
        <v>0</v>
      </c>
      <c r="J352" s="20">
        <v>0</v>
      </c>
      <c r="L352" s="18">
        <v>1990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v>1</v>
      </c>
      <c r="S352" s="20">
        <v>0</v>
      </c>
      <c r="T352" s="20">
        <v>0</v>
      </c>
      <c r="U352" s="20">
        <v>0</v>
      </c>
    </row>
    <row r="353" spans="1:21" ht="15.75" thickBot="1" x14ac:dyDescent="0.3">
      <c r="A353" s="18">
        <v>1991</v>
      </c>
      <c r="B353" s="20">
        <v>0</v>
      </c>
      <c r="C353" s="20">
        <v>0</v>
      </c>
      <c r="D353" s="20">
        <v>0</v>
      </c>
      <c r="E353" s="20">
        <v>0</v>
      </c>
      <c r="F353" s="20">
        <v>0</v>
      </c>
      <c r="G353" s="20">
        <v>1</v>
      </c>
      <c r="H353" s="20">
        <v>0</v>
      </c>
      <c r="I353" s="20">
        <v>0</v>
      </c>
      <c r="J353" s="20">
        <v>0</v>
      </c>
      <c r="L353" s="18">
        <v>1991</v>
      </c>
      <c r="M353" s="20">
        <v>0</v>
      </c>
      <c r="N353" s="20">
        <v>0</v>
      </c>
      <c r="O353" s="20">
        <v>0</v>
      </c>
      <c r="P353" s="20">
        <v>0</v>
      </c>
      <c r="Q353" s="20">
        <v>0</v>
      </c>
      <c r="R353" s="20">
        <v>1</v>
      </c>
      <c r="S353" s="20">
        <v>0</v>
      </c>
      <c r="T353" s="20">
        <v>0</v>
      </c>
      <c r="U353" s="20">
        <v>0</v>
      </c>
    </row>
    <row r="354" spans="1:21" ht="15.75" thickBot="1" x14ac:dyDescent="0.3">
      <c r="A354" s="18">
        <v>1992</v>
      </c>
      <c r="B354" s="20">
        <v>0</v>
      </c>
      <c r="C354" s="20">
        <v>0</v>
      </c>
      <c r="D354" s="20">
        <v>0</v>
      </c>
      <c r="E354" s="20">
        <v>0</v>
      </c>
      <c r="F354" s="20">
        <v>0</v>
      </c>
      <c r="G354" s="20">
        <v>1</v>
      </c>
      <c r="H354" s="20">
        <v>0</v>
      </c>
      <c r="I354" s="20">
        <v>0</v>
      </c>
      <c r="J354" s="20">
        <v>0</v>
      </c>
      <c r="L354" s="18">
        <v>1992</v>
      </c>
      <c r="M354" s="20">
        <v>0</v>
      </c>
      <c r="N354" s="20">
        <v>0</v>
      </c>
      <c r="O354" s="20">
        <v>0</v>
      </c>
      <c r="P354" s="20">
        <v>0</v>
      </c>
      <c r="Q354" s="20">
        <v>0</v>
      </c>
      <c r="R354" s="20">
        <v>1</v>
      </c>
      <c r="S354" s="20">
        <v>0</v>
      </c>
      <c r="T354" s="20">
        <v>0</v>
      </c>
      <c r="U354" s="20">
        <v>0</v>
      </c>
    </row>
    <row r="355" spans="1:21" ht="15.75" thickBot="1" x14ac:dyDescent="0.3">
      <c r="A355" s="18">
        <v>1993</v>
      </c>
      <c r="B355" s="20">
        <v>0</v>
      </c>
      <c r="C355" s="20">
        <v>0</v>
      </c>
      <c r="D355" s="20">
        <v>0</v>
      </c>
      <c r="E355" s="20">
        <v>0</v>
      </c>
      <c r="F355" s="20">
        <v>0</v>
      </c>
      <c r="G355" s="20">
        <v>1</v>
      </c>
      <c r="H355" s="20">
        <v>0</v>
      </c>
      <c r="I355" s="20">
        <v>0</v>
      </c>
      <c r="J355" s="20">
        <v>0</v>
      </c>
      <c r="L355" s="18">
        <v>1993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v>1</v>
      </c>
      <c r="S355" s="20">
        <v>0</v>
      </c>
      <c r="T355" s="20">
        <v>0</v>
      </c>
      <c r="U355" s="20">
        <v>0</v>
      </c>
    </row>
    <row r="356" spans="1:21" ht="15.75" thickBot="1" x14ac:dyDescent="0.3">
      <c r="A356" s="18">
        <v>1994</v>
      </c>
      <c r="B356" s="20">
        <v>0</v>
      </c>
      <c r="C356" s="20">
        <v>0</v>
      </c>
      <c r="D356" s="20">
        <v>0</v>
      </c>
      <c r="E356" s="20">
        <v>0</v>
      </c>
      <c r="F356" s="20">
        <v>0</v>
      </c>
      <c r="G356" s="20">
        <v>1</v>
      </c>
      <c r="H356" s="20">
        <v>0</v>
      </c>
      <c r="I356" s="20">
        <v>0</v>
      </c>
      <c r="J356" s="20">
        <v>0</v>
      </c>
      <c r="L356" s="18">
        <v>1994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v>1</v>
      </c>
      <c r="S356" s="20">
        <v>0</v>
      </c>
      <c r="T356" s="20">
        <v>0</v>
      </c>
      <c r="U356" s="20">
        <v>0</v>
      </c>
    </row>
    <row r="357" spans="1:21" ht="15.75" thickBot="1" x14ac:dyDescent="0.3">
      <c r="A357" s="18">
        <v>1995</v>
      </c>
      <c r="B357" s="20">
        <v>0</v>
      </c>
      <c r="C357" s="20">
        <v>0</v>
      </c>
      <c r="D357" s="20">
        <v>0</v>
      </c>
      <c r="E357" s="20">
        <v>0</v>
      </c>
      <c r="F357" s="20">
        <v>0</v>
      </c>
      <c r="G357" s="20">
        <v>1</v>
      </c>
      <c r="H357" s="20">
        <v>0</v>
      </c>
      <c r="I357" s="20">
        <v>0</v>
      </c>
      <c r="J357" s="20">
        <v>0</v>
      </c>
      <c r="L357" s="18">
        <v>1995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0">
        <v>1</v>
      </c>
      <c r="S357" s="20">
        <v>0</v>
      </c>
      <c r="T357" s="20">
        <v>0</v>
      </c>
      <c r="U357" s="20">
        <v>0</v>
      </c>
    </row>
    <row r="358" spans="1:21" ht="15.75" thickBot="1" x14ac:dyDescent="0.3">
      <c r="A358" s="18">
        <v>1996</v>
      </c>
      <c r="B358" s="20">
        <v>0</v>
      </c>
      <c r="C358" s="20">
        <v>0</v>
      </c>
      <c r="D358" s="20">
        <v>0</v>
      </c>
      <c r="E358" s="20">
        <v>0</v>
      </c>
      <c r="F358" s="20">
        <v>0</v>
      </c>
      <c r="G358" s="20">
        <v>1</v>
      </c>
      <c r="H358" s="20">
        <v>0</v>
      </c>
      <c r="I358" s="20">
        <v>0</v>
      </c>
      <c r="J358" s="20">
        <v>0</v>
      </c>
      <c r="L358" s="18">
        <v>1996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v>1</v>
      </c>
      <c r="S358" s="20">
        <v>0</v>
      </c>
      <c r="T358" s="20">
        <v>0</v>
      </c>
      <c r="U358" s="20">
        <v>0</v>
      </c>
    </row>
    <row r="359" spans="1:21" ht="15.75" thickBot="1" x14ac:dyDescent="0.3">
      <c r="A359" s="18">
        <v>1997</v>
      </c>
      <c r="B359" s="20">
        <v>0</v>
      </c>
      <c r="C359" s="20">
        <v>0</v>
      </c>
      <c r="D359" s="20">
        <v>0</v>
      </c>
      <c r="E359" s="20">
        <v>0</v>
      </c>
      <c r="F359" s="20">
        <v>0</v>
      </c>
      <c r="G359" s="20">
        <v>1</v>
      </c>
      <c r="H359" s="20">
        <v>0</v>
      </c>
      <c r="I359" s="20">
        <v>0</v>
      </c>
      <c r="J359" s="20">
        <v>0</v>
      </c>
      <c r="L359" s="18">
        <v>1997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v>1</v>
      </c>
      <c r="S359" s="20">
        <v>0</v>
      </c>
      <c r="T359" s="20">
        <v>0</v>
      </c>
      <c r="U359" s="20">
        <v>0</v>
      </c>
    </row>
    <row r="360" spans="1:21" ht="15.75" thickBot="1" x14ac:dyDescent="0.3">
      <c r="A360" s="18">
        <v>1998</v>
      </c>
      <c r="B360" s="20">
        <v>0</v>
      </c>
      <c r="C360" s="20">
        <v>0</v>
      </c>
      <c r="D360" s="20">
        <v>0</v>
      </c>
      <c r="E360" s="20">
        <v>0</v>
      </c>
      <c r="F360" s="20">
        <v>0</v>
      </c>
      <c r="G360" s="20">
        <v>1</v>
      </c>
      <c r="H360" s="20">
        <v>0</v>
      </c>
      <c r="I360" s="20">
        <v>0</v>
      </c>
      <c r="J360" s="20">
        <v>0</v>
      </c>
      <c r="L360" s="18">
        <v>1998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v>1</v>
      </c>
      <c r="S360" s="20">
        <v>0</v>
      </c>
      <c r="T360" s="20">
        <v>0</v>
      </c>
      <c r="U360" s="20">
        <v>0</v>
      </c>
    </row>
    <row r="361" spans="1:21" ht="15.75" thickBot="1" x14ac:dyDescent="0.3">
      <c r="A361" s="18">
        <v>1999</v>
      </c>
      <c r="B361" s="20">
        <v>0</v>
      </c>
      <c r="C361" s="20">
        <v>0</v>
      </c>
      <c r="D361" s="20">
        <v>0</v>
      </c>
      <c r="E361" s="20">
        <v>0</v>
      </c>
      <c r="F361" s="20">
        <v>0</v>
      </c>
      <c r="G361" s="20">
        <v>1</v>
      </c>
      <c r="H361" s="20">
        <v>0</v>
      </c>
      <c r="I361" s="20">
        <v>0</v>
      </c>
      <c r="J361" s="20">
        <v>0</v>
      </c>
      <c r="L361" s="18">
        <v>1999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v>1</v>
      </c>
      <c r="S361" s="20">
        <v>0</v>
      </c>
      <c r="T361" s="20">
        <v>0</v>
      </c>
      <c r="U361" s="20">
        <v>0</v>
      </c>
    </row>
    <row r="362" spans="1:21" ht="15.75" thickBot="1" x14ac:dyDescent="0.3">
      <c r="A362" s="18">
        <v>2000</v>
      </c>
      <c r="B362" s="20">
        <v>0</v>
      </c>
      <c r="C362" s="20">
        <v>0</v>
      </c>
      <c r="D362" s="20">
        <v>0</v>
      </c>
      <c r="E362" s="20">
        <v>0</v>
      </c>
      <c r="F362" s="20">
        <v>0</v>
      </c>
      <c r="G362" s="20">
        <v>1</v>
      </c>
      <c r="H362" s="20">
        <v>0</v>
      </c>
      <c r="I362" s="20">
        <v>0</v>
      </c>
      <c r="J362" s="20">
        <v>0</v>
      </c>
      <c r="L362" s="18">
        <v>2000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v>1</v>
      </c>
      <c r="S362" s="20">
        <v>0</v>
      </c>
      <c r="T362" s="20">
        <v>0</v>
      </c>
      <c r="U362" s="20">
        <v>0</v>
      </c>
    </row>
    <row r="363" spans="1:21" ht="15.75" thickBot="1" x14ac:dyDescent="0.3">
      <c r="A363" s="18">
        <v>2001</v>
      </c>
      <c r="B363" s="20">
        <v>0</v>
      </c>
      <c r="C363" s="20">
        <v>0</v>
      </c>
      <c r="D363" s="20">
        <v>0</v>
      </c>
      <c r="E363" s="20">
        <v>0</v>
      </c>
      <c r="F363" s="20">
        <v>0</v>
      </c>
      <c r="G363" s="20">
        <v>1</v>
      </c>
      <c r="H363" s="20">
        <v>0</v>
      </c>
      <c r="I363" s="20">
        <v>0</v>
      </c>
      <c r="J363" s="20">
        <v>0</v>
      </c>
      <c r="L363" s="18">
        <v>2001</v>
      </c>
      <c r="M363" s="20">
        <v>0</v>
      </c>
      <c r="N363" s="20">
        <v>0</v>
      </c>
      <c r="O363" s="20">
        <v>0</v>
      </c>
      <c r="P363" s="20">
        <v>0</v>
      </c>
      <c r="Q363" s="20">
        <v>0</v>
      </c>
      <c r="R363" s="20">
        <v>1</v>
      </c>
      <c r="S363" s="20">
        <v>0</v>
      </c>
      <c r="T363" s="20">
        <v>0</v>
      </c>
      <c r="U363" s="20">
        <v>0</v>
      </c>
    </row>
    <row r="364" spans="1:21" ht="15.75" thickBot="1" x14ac:dyDescent="0.3">
      <c r="A364" s="18">
        <v>2002</v>
      </c>
      <c r="B364" s="20">
        <v>0</v>
      </c>
      <c r="C364" s="20">
        <v>0</v>
      </c>
      <c r="D364" s="20">
        <v>0</v>
      </c>
      <c r="E364" s="20">
        <v>0</v>
      </c>
      <c r="F364" s="20">
        <v>0</v>
      </c>
      <c r="G364" s="20">
        <v>1</v>
      </c>
      <c r="H364" s="20">
        <v>0</v>
      </c>
      <c r="I364" s="20">
        <v>0</v>
      </c>
      <c r="J364" s="20">
        <v>0</v>
      </c>
      <c r="L364" s="18">
        <v>2002</v>
      </c>
      <c r="M364" s="20">
        <v>0</v>
      </c>
      <c r="N364" s="20">
        <v>0</v>
      </c>
      <c r="O364" s="20">
        <v>0</v>
      </c>
      <c r="P364" s="20">
        <v>0</v>
      </c>
      <c r="Q364" s="20">
        <v>0</v>
      </c>
      <c r="R364" s="20">
        <v>1</v>
      </c>
      <c r="S364" s="20">
        <v>0</v>
      </c>
      <c r="T364" s="20">
        <v>0</v>
      </c>
      <c r="U364" s="20">
        <v>0</v>
      </c>
    </row>
    <row r="365" spans="1:21" ht="15.75" thickBot="1" x14ac:dyDescent="0.3">
      <c r="A365" s="18">
        <v>2003</v>
      </c>
      <c r="B365" s="20">
        <v>0</v>
      </c>
      <c r="C365" s="20">
        <v>0</v>
      </c>
      <c r="D365" s="20">
        <v>0</v>
      </c>
      <c r="E365" s="20">
        <v>0</v>
      </c>
      <c r="F365" s="20">
        <v>0</v>
      </c>
      <c r="G365" s="20">
        <v>1</v>
      </c>
      <c r="H365" s="20">
        <v>0</v>
      </c>
      <c r="I365" s="20">
        <v>0</v>
      </c>
      <c r="J365" s="20">
        <v>0</v>
      </c>
      <c r="L365" s="18">
        <v>2003</v>
      </c>
      <c r="M365" s="20">
        <v>0</v>
      </c>
      <c r="N365" s="20">
        <v>0</v>
      </c>
      <c r="O365" s="20">
        <v>0</v>
      </c>
      <c r="P365" s="20">
        <v>0</v>
      </c>
      <c r="Q365" s="20">
        <v>0</v>
      </c>
      <c r="R365" s="20">
        <v>1</v>
      </c>
      <c r="S365" s="20">
        <v>0</v>
      </c>
      <c r="T365" s="20">
        <v>0</v>
      </c>
      <c r="U365" s="20">
        <v>0</v>
      </c>
    </row>
    <row r="366" spans="1:21" ht="15.75" thickBot="1" x14ac:dyDescent="0.3">
      <c r="A366" s="18">
        <v>2004</v>
      </c>
      <c r="B366" s="20">
        <v>0</v>
      </c>
      <c r="C366" s="20">
        <v>0</v>
      </c>
      <c r="D366" s="20">
        <v>0</v>
      </c>
      <c r="E366" s="20">
        <v>0</v>
      </c>
      <c r="F366" s="20">
        <v>0</v>
      </c>
      <c r="G366" s="20">
        <v>1</v>
      </c>
      <c r="H366" s="20">
        <v>0</v>
      </c>
      <c r="I366" s="20">
        <v>0</v>
      </c>
      <c r="J366" s="20">
        <v>0</v>
      </c>
      <c r="L366" s="18">
        <v>2004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v>1</v>
      </c>
      <c r="S366" s="20">
        <v>0</v>
      </c>
      <c r="T366" s="20">
        <v>0</v>
      </c>
      <c r="U366" s="20">
        <v>0</v>
      </c>
    </row>
    <row r="367" spans="1:21" ht="15.75" thickBot="1" x14ac:dyDescent="0.3">
      <c r="A367" s="18">
        <v>2005</v>
      </c>
      <c r="B367" s="20">
        <v>0</v>
      </c>
      <c r="C367" s="20">
        <v>0</v>
      </c>
      <c r="D367" s="20">
        <v>0</v>
      </c>
      <c r="E367" s="20">
        <v>0</v>
      </c>
      <c r="F367" s="20">
        <v>0</v>
      </c>
      <c r="G367" s="20">
        <v>1</v>
      </c>
      <c r="H367" s="20">
        <v>0</v>
      </c>
      <c r="I367" s="20">
        <v>0</v>
      </c>
      <c r="J367" s="20">
        <v>0</v>
      </c>
      <c r="L367" s="18">
        <v>2005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v>1</v>
      </c>
      <c r="S367" s="20">
        <v>0</v>
      </c>
      <c r="T367" s="20">
        <v>0</v>
      </c>
      <c r="U367" s="20">
        <v>0</v>
      </c>
    </row>
    <row r="368" spans="1:21" ht="15.75" thickBot="1" x14ac:dyDescent="0.3">
      <c r="A368" s="18">
        <v>2006</v>
      </c>
      <c r="B368" s="20">
        <v>0</v>
      </c>
      <c r="C368" s="20">
        <v>0</v>
      </c>
      <c r="D368" s="20">
        <v>0</v>
      </c>
      <c r="E368" s="20">
        <v>0</v>
      </c>
      <c r="F368" s="20">
        <v>0</v>
      </c>
      <c r="G368" s="20">
        <v>1</v>
      </c>
      <c r="H368" s="20">
        <v>0</v>
      </c>
      <c r="I368" s="20">
        <v>0</v>
      </c>
      <c r="J368" s="20">
        <v>0</v>
      </c>
      <c r="L368" s="18">
        <v>2006</v>
      </c>
      <c r="M368" s="20">
        <v>0</v>
      </c>
      <c r="N368" s="20">
        <v>0</v>
      </c>
      <c r="O368" s="20">
        <v>0</v>
      </c>
      <c r="P368" s="20">
        <v>0</v>
      </c>
      <c r="Q368" s="20">
        <v>0</v>
      </c>
      <c r="R368" s="20">
        <v>1</v>
      </c>
      <c r="S368" s="20">
        <v>0</v>
      </c>
      <c r="T368" s="20">
        <v>0</v>
      </c>
      <c r="U368" s="20">
        <v>0</v>
      </c>
    </row>
    <row r="369" spans="1:22" ht="15.75" thickBot="1" x14ac:dyDescent="0.3">
      <c r="A369" s="18">
        <v>2007</v>
      </c>
      <c r="B369" s="20">
        <v>0</v>
      </c>
      <c r="C369" s="20">
        <v>0</v>
      </c>
      <c r="D369" s="20">
        <v>0</v>
      </c>
      <c r="E369" s="20">
        <v>0</v>
      </c>
      <c r="F369" s="20">
        <v>0</v>
      </c>
      <c r="G369" s="20">
        <v>1</v>
      </c>
      <c r="H369" s="20">
        <v>0</v>
      </c>
      <c r="I369" s="20">
        <v>0</v>
      </c>
      <c r="J369" s="20">
        <v>0</v>
      </c>
      <c r="L369" s="18">
        <v>2007</v>
      </c>
      <c r="M369" s="20">
        <v>0</v>
      </c>
      <c r="N369" s="20">
        <v>0</v>
      </c>
      <c r="O369" s="20">
        <v>0</v>
      </c>
      <c r="P369" s="20">
        <v>0</v>
      </c>
      <c r="Q369" s="20">
        <v>0</v>
      </c>
      <c r="R369" s="20">
        <v>1</v>
      </c>
      <c r="S369" s="20">
        <v>0</v>
      </c>
      <c r="T369" s="20">
        <v>0</v>
      </c>
      <c r="U369" s="20">
        <v>0</v>
      </c>
    </row>
    <row r="370" spans="1:22" ht="15.75" thickBot="1" x14ac:dyDescent="0.3">
      <c r="A370" s="18">
        <v>2008</v>
      </c>
      <c r="B370" s="20">
        <v>0</v>
      </c>
      <c r="C370" s="20">
        <v>0</v>
      </c>
      <c r="D370" s="20">
        <v>0</v>
      </c>
      <c r="E370" s="20">
        <v>0</v>
      </c>
      <c r="F370" s="20">
        <v>0</v>
      </c>
      <c r="G370" s="20">
        <v>1</v>
      </c>
      <c r="H370" s="20">
        <v>0</v>
      </c>
      <c r="I370" s="20">
        <v>0</v>
      </c>
      <c r="J370" s="20">
        <v>0</v>
      </c>
      <c r="L370" s="18">
        <v>2008</v>
      </c>
      <c r="M370" s="20">
        <v>0</v>
      </c>
      <c r="N370" s="20">
        <v>0</v>
      </c>
      <c r="O370" s="20">
        <v>0</v>
      </c>
      <c r="P370" s="20">
        <v>0</v>
      </c>
      <c r="Q370" s="20">
        <v>0</v>
      </c>
      <c r="R370" s="20">
        <v>1</v>
      </c>
      <c r="S370" s="20">
        <v>0</v>
      </c>
      <c r="T370" s="20">
        <v>0</v>
      </c>
      <c r="U370" s="20">
        <v>0</v>
      </c>
    </row>
    <row r="371" spans="1:22" ht="15.75" thickBot="1" x14ac:dyDescent="0.3">
      <c r="A371" s="18">
        <v>2009</v>
      </c>
      <c r="B371" s="20">
        <v>0</v>
      </c>
      <c r="C371" s="20">
        <v>0</v>
      </c>
      <c r="D371" s="20">
        <v>0</v>
      </c>
      <c r="E371" s="20">
        <v>0</v>
      </c>
      <c r="F371" s="20">
        <v>0</v>
      </c>
      <c r="G371" s="20">
        <v>1</v>
      </c>
      <c r="H371" s="20">
        <v>0</v>
      </c>
      <c r="I371" s="20">
        <v>0</v>
      </c>
      <c r="J371" s="20">
        <v>0</v>
      </c>
      <c r="L371" s="18">
        <v>2009</v>
      </c>
      <c r="M371" s="20">
        <v>0</v>
      </c>
      <c r="N371" s="20">
        <v>0</v>
      </c>
      <c r="O371" s="20">
        <v>0</v>
      </c>
      <c r="P371" s="20">
        <v>0</v>
      </c>
      <c r="Q371" s="20">
        <v>0</v>
      </c>
      <c r="R371" s="20">
        <v>1</v>
      </c>
      <c r="S371" s="20">
        <v>0</v>
      </c>
      <c r="T371" s="20">
        <v>0</v>
      </c>
      <c r="U371" s="20">
        <v>0</v>
      </c>
    </row>
    <row r="372" spans="1:22" ht="15.75" thickBot="1" x14ac:dyDescent="0.3">
      <c r="A372" s="18">
        <v>2010</v>
      </c>
      <c r="B372" s="20">
        <v>0</v>
      </c>
      <c r="C372" s="20">
        <v>0</v>
      </c>
      <c r="D372" s="20">
        <v>0</v>
      </c>
      <c r="E372" s="20">
        <v>0</v>
      </c>
      <c r="F372" s="20">
        <v>0</v>
      </c>
      <c r="G372" s="20">
        <v>1</v>
      </c>
      <c r="H372" s="20">
        <v>0</v>
      </c>
      <c r="I372" s="20">
        <v>0</v>
      </c>
      <c r="J372" s="20">
        <v>0</v>
      </c>
      <c r="L372" s="18">
        <v>2010</v>
      </c>
      <c r="M372" s="20">
        <v>0</v>
      </c>
      <c r="N372" s="20">
        <v>0</v>
      </c>
      <c r="O372" s="20">
        <v>0</v>
      </c>
      <c r="P372" s="20">
        <v>0</v>
      </c>
      <c r="Q372" s="20">
        <v>0</v>
      </c>
      <c r="R372" s="20">
        <v>1</v>
      </c>
      <c r="S372" s="20">
        <v>0</v>
      </c>
      <c r="T372" s="20">
        <v>0</v>
      </c>
      <c r="U372" s="20">
        <v>0</v>
      </c>
    </row>
    <row r="373" spans="1:22" ht="15.75" thickBot="1" x14ac:dyDescent="0.3">
      <c r="A373" s="18">
        <v>2011</v>
      </c>
      <c r="B373" s="20">
        <v>0</v>
      </c>
      <c r="C373" s="20">
        <v>0</v>
      </c>
      <c r="D373" s="20">
        <v>0</v>
      </c>
      <c r="E373" s="20">
        <v>0</v>
      </c>
      <c r="F373" s="20">
        <v>0</v>
      </c>
      <c r="G373" s="20">
        <v>1</v>
      </c>
      <c r="H373" s="20">
        <v>0</v>
      </c>
      <c r="I373" s="20">
        <v>0</v>
      </c>
      <c r="J373" s="20">
        <v>0</v>
      </c>
      <c r="L373" s="18">
        <v>2011</v>
      </c>
      <c r="M373" s="20">
        <v>0</v>
      </c>
      <c r="N373" s="20">
        <v>0</v>
      </c>
      <c r="O373" s="20">
        <v>0</v>
      </c>
      <c r="P373" s="20">
        <v>0</v>
      </c>
      <c r="Q373" s="20">
        <v>0</v>
      </c>
      <c r="R373" s="20">
        <v>1</v>
      </c>
      <c r="S373" s="20">
        <v>0</v>
      </c>
      <c r="T373" s="20">
        <v>0</v>
      </c>
      <c r="U373" s="20">
        <v>0</v>
      </c>
    </row>
    <row r="374" spans="1:22" ht="15.75" thickBot="1" x14ac:dyDescent="0.3">
      <c r="A374" s="40">
        <v>2012</v>
      </c>
      <c r="B374" s="41">
        <v>0</v>
      </c>
      <c r="C374" s="41">
        <v>0</v>
      </c>
      <c r="D374" s="41">
        <v>0</v>
      </c>
      <c r="E374" s="41">
        <v>0</v>
      </c>
      <c r="F374" s="41">
        <v>0</v>
      </c>
      <c r="G374" s="41">
        <v>1</v>
      </c>
      <c r="H374" s="41">
        <v>0</v>
      </c>
      <c r="I374" s="41">
        <v>0</v>
      </c>
      <c r="J374" s="41">
        <v>0</v>
      </c>
      <c r="K374" s="33"/>
      <c r="L374" s="40">
        <v>2012</v>
      </c>
      <c r="M374" s="41">
        <v>0</v>
      </c>
      <c r="N374" s="41">
        <v>0</v>
      </c>
      <c r="O374" s="41">
        <v>0</v>
      </c>
      <c r="P374" s="41">
        <v>0</v>
      </c>
      <c r="Q374" s="41">
        <v>0</v>
      </c>
      <c r="R374" s="41">
        <v>1</v>
      </c>
      <c r="S374" s="41">
        <v>0</v>
      </c>
      <c r="T374" s="41">
        <v>0</v>
      </c>
      <c r="U374" s="41">
        <v>0</v>
      </c>
    </row>
    <row r="375" spans="1:22" ht="15.75" thickBot="1" x14ac:dyDescent="0.3">
      <c r="A375" s="40">
        <v>2013</v>
      </c>
      <c r="B375" s="59">
        <v>0</v>
      </c>
      <c r="C375" s="59">
        <v>0</v>
      </c>
      <c r="D375" s="59">
        <v>0</v>
      </c>
      <c r="E375" s="59">
        <v>0</v>
      </c>
      <c r="F375" s="59">
        <v>0</v>
      </c>
      <c r="G375" s="59">
        <v>1</v>
      </c>
      <c r="H375" s="59">
        <v>0</v>
      </c>
      <c r="I375" s="59">
        <v>0</v>
      </c>
      <c r="J375" s="59">
        <v>0</v>
      </c>
      <c r="K375" s="33"/>
      <c r="L375" s="40">
        <v>2013</v>
      </c>
      <c r="M375" s="59">
        <v>0</v>
      </c>
      <c r="N375" s="59">
        <v>0</v>
      </c>
      <c r="O375" s="59">
        <v>0</v>
      </c>
      <c r="P375" s="59">
        <v>0</v>
      </c>
      <c r="Q375" s="59">
        <v>0</v>
      </c>
      <c r="R375" s="59">
        <v>1</v>
      </c>
      <c r="S375" s="59">
        <v>0</v>
      </c>
      <c r="T375" s="59">
        <v>0</v>
      </c>
      <c r="U375" s="59">
        <v>0</v>
      </c>
    </row>
    <row r="376" spans="1:22" ht="15.75" thickBot="1" x14ac:dyDescent="0.3">
      <c r="A376" s="53">
        <v>2014</v>
      </c>
      <c r="B376" s="62">
        <v>0</v>
      </c>
      <c r="C376" s="62">
        <v>0</v>
      </c>
      <c r="D376" s="62">
        <v>0</v>
      </c>
      <c r="E376" s="62">
        <v>0</v>
      </c>
      <c r="F376" s="62">
        <v>0</v>
      </c>
      <c r="G376" s="62">
        <v>1</v>
      </c>
      <c r="H376" s="62">
        <v>0</v>
      </c>
      <c r="I376" s="62">
        <v>0</v>
      </c>
      <c r="J376" s="62">
        <v>0</v>
      </c>
      <c r="L376" s="53">
        <v>2014</v>
      </c>
      <c r="M376" s="62">
        <v>0</v>
      </c>
      <c r="N376" s="62">
        <v>0</v>
      </c>
      <c r="O376" s="62">
        <v>0</v>
      </c>
      <c r="P376" s="62">
        <v>0</v>
      </c>
      <c r="Q376" s="62">
        <v>0</v>
      </c>
      <c r="R376" s="62">
        <v>1</v>
      </c>
      <c r="S376" s="62">
        <v>0</v>
      </c>
      <c r="T376" s="62">
        <v>0</v>
      </c>
      <c r="U376" s="62">
        <v>0</v>
      </c>
      <c r="V376" s="152"/>
    </row>
    <row r="377" spans="1:22" ht="15.75" thickBot="1" x14ac:dyDescent="0.3">
      <c r="A377" s="53">
        <v>2015</v>
      </c>
      <c r="B377" s="62">
        <v>0</v>
      </c>
      <c r="C377" s="62">
        <v>0</v>
      </c>
      <c r="D377" s="62">
        <v>0</v>
      </c>
      <c r="E377" s="62">
        <v>0</v>
      </c>
      <c r="F377" s="62">
        <v>0</v>
      </c>
      <c r="G377" s="62">
        <v>1</v>
      </c>
      <c r="H377" s="62">
        <v>0</v>
      </c>
      <c r="I377" s="62">
        <v>0</v>
      </c>
      <c r="J377" s="62">
        <v>0</v>
      </c>
      <c r="L377" s="53">
        <v>2015</v>
      </c>
      <c r="M377" s="62">
        <v>0</v>
      </c>
      <c r="N377" s="62">
        <v>0</v>
      </c>
      <c r="O377" s="62">
        <v>0</v>
      </c>
      <c r="P377" s="62">
        <v>0</v>
      </c>
      <c r="Q377" s="62">
        <v>0</v>
      </c>
      <c r="R377" s="62">
        <v>1</v>
      </c>
      <c r="S377" s="62">
        <v>0</v>
      </c>
      <c r="T377" s="62">
        <v>0</v>
      </c>
      <c r="U377" s="62">
        <v>0</v>
      </c>
      <c r="V377" s="152"/>
    </row>
    <row r="378" spans="1:22" ht="15.75" thickBot="1" x14ac:dyDescent="0.3">
      <c r="A378" s="53">
        <v>2016</v>
      </c>
      <c r="B378" s="62">
        <v>0</v>
      </c>
      <c r="C378" s="62">
        <v>0</v>
      </c>
      <c r="D378" s="62">
        <v>0</v>
      </c>
      <c r="E378" s="62">
        <v>0</v>
      </c>
      <c r="F378" s="62">
        <v>0</v>
      </c>
      <c r="G378" s="62">
        <v>1</v>
      </c>
      <c r="H378" s="62">
        <v>0</v>
      </c>
      <c r="I378" s="62">
        <v>0</v>
      </c>
      <c r="J378" s="62">
        <v>0</v>
      </c>
      <c r="L378" s="53">
        <v>2016</v>
      </c>
      <c r="M378" s="62">
        <v>0</v>
      </c>
      <c r="N378" s="62">
        <v>0</v>
      </c>
      <c r="O378" s="62">
        <v>0</v>
      </c>
      <c r="P378" s="62">
        <v>0</v>
      </c>
      <c r="Q378" s="62">
        <v>0</v>
      </c>
      <c r="R378" s="62">
        <v>1</v>
      </c>
      <c r="S378" s="62">
        <v>0</v>
      </c>
      <c r="T378" s="62">
        <v>0</v>
      </c>
      <c r="U378" s="62">
        <v>0</v>
      </c>
    </row>
    <row r="379" spans="1:22" ht="15.75" thickBot="1" x14ac:dyDescent="0.3">
      <c r="A379" s="53">
        <v>2017</v>
      </c>
      <c r="B379" s="62">
        <v>0</v>
      </c>
      <c r="C379" s="62">
        <v>0</v>
      </c>
      <c r="D379" s="62">
        <v>0</v>
      </c>
      <c r="E379" s="62">
        <v>0</v>
      </c>
      <c r="F379" s="62">
        <v>0</v>
      </c>
      <c r="G379" s="62">
        <v>1</v>
      </c>
      <c r="H379" s="62">
        <v>0</v>
      </c>
      <c r="I379" s="62">
        <v>0</v>
      </c>
      <c r="J379" s="62">
        <v>0</v>
      </c>
      <c r="L379" s="53">
        <v>2017</v>
      </c>
      <c r="M379" s="62">
        <v>0</v>
      </c>
      <c r="N379" s="62">
        <v>0</v>
      </c>
      <c r="O379" s="62">
        <v>0</v>
      </c>
      <c r="P379" s="62">
        <v>0</v>
      </c>
      <c r="Q379" s="62">
        <v>0</v>
      </c>
      <c r="R379" s="62">
        <v>1</v>
      </c>
      <c r="S379" s="62">
        <v>0</v>
      </c>
      <c r="T379" s="62">
        <v>0</v>
      </c>
      <c r="U379" s="62">
        <v>0</v>
      </c>
    </row>
    <row r="380" spans="1:22" ht="15.75" thickBot="1" x14ac:dyDescent="0.3">
      <c r="A380" s="53">
        <v>2018</v>
      </c>
      <c r="B380" s="62">
        <v>0</v>
      </c>
      <c r="C380" s="62">
        <v>0</v>
      </c>
      <c r="D380" s="62">
        <v>0</v>
      </c>
      <c r="E380" s="62">
        <v>0</v>
      </c>
      <c r="F380" s="62">
        <v>0</v>
      </c>
      <c r="G380" s="62">
        <v>1</v>
      </c>
      <c r="H380" s="62">
        <v>0</v>
      </c>
      <c r="I380" s="62">
        <v>0</v>
      </c>
      <c r="J380" s="62">
        <v>0</v>
      </c>
      <c r="L380" s="53">
        <v>2018</v>
      </c>
      <c r="M380" s="62">
        <v>0</v>
      </c>
      <c r="N380" s="62">
        <v>0</v>
      </c>
      <c r="O380" s="62">
        <v>0</v>
      </c>
      <c r="P380" s="62">
        <v>0</v>
      </c>
      <c r="Q380" s="62">
        <v>0</v>
      </c>
      <c r="R380" s="62">
        <v>1</v>
      </c>
      <c r="S380" s="62">
        <v>0</v>
      </c>
      <c r="T380" s="62">
        <v>0</v>
      </c>
      <c r="U380" s="62">
        <v>0</v>
      </c>
    </row>
    <row r="381" spans="1:22" ht="15.75" thickBot="1" x14ac:dyDescent="0.3">
      <c r="A381" s="53">
        <v>2019</v>
      </c>
      <c r="B381" s="62">
        <v>0</v>
      </c>
      <c r="C381" s="62">
        <v>0</v>
      </c>
      <c r="D381" s="62">
        <v>0</v>
      </c>
      <c r="E381" s="62">
        <v>0</v>
      </c>
      <c r="F381" s="62">
        <v>0</v>
      </c>
      <c r="G381" s="62">
        <v>1</v>
      </c>
      <c r="H381" s="62">
        <v>0</v>
      </c>
      <c r="I381" s="62">
        <v>0</v>
      </c>
      <c r="J381" s="62">
        <v>0</v>
      </c>
      <c r="L381" s="53">
        <v>2019</v>
      </c>
      <c r="M381" s="62">
        <v>0</v>
      </c>
      <c r="N381" s="62">
        <v>0</v>
      </c>
      <c r="O381" s="62">
        <v>0</v>
      </c>
      <c r="P381" s="62">
        <v>0</v>
      </c>
      <c r="Q381" s="62">
        <v>0</v>
      </c>
      <c r="R381" s="62">
        <v>1</v>
      </c>
      <c r="S381" s="62">
        <v>0</v>
      </c>
      <c r="T381" s="62">
        <v>0</v>
      </c>
      <c r="U381" s="62">
        <v>0</v>
      </c>
    </row>
    <row r="382" spans="1:22" ht="15.75" thickBot="1" x14ac:dyDescent="0.3">
      <c r="A382" s="53">
        <v>2020</v>
      </c>
      <c r="B382" s="62">
        <v>0</v>
      </c>
      <c r="C382" s="62">
        <v>0</v>
      </c>
      <c r="D382" s="62">
        <v>0</v>
      </c>
      <c r="E382" s="62">
        <v>0</v>
      </c>
      <c r="F382" s="62">
        <v>0</v>
      </c>
      <c r="G382" s="62">
        <v>1</v>
      </c>
      <c r="H382" s="62">
        <v>0</v>
      </c>
      <c r="I382" s="62">
        <v>0</v>
      </c>
      <c r="J382" s="62">
        <v>0</v>
      </c>
      <c r="L382" s="53">
        <v>2020</v>
      </c>
      <c r="M382" s="62">
        <v>0</v>
      </c>
      <c r="N382" s="62">
        <v>0</v>
      </c>
      <c r="O382" s="62">
        <v>0</v>
      </c>
      <c r="P382" s="62">
        <v>0</v>
      </c>
      <c r="Q382" s="62">
        <v>0</v>
      </c>
      <c r="R382" s="62">
        <v>1</v>
      </c>
      <c r="S382" s="62">
        <v>0</v>
      </c>
      <c r="T382" s="62">
        <v>0</v>
      </c>
      <c r="U382" s="62">
        <v>0</v>
      </c>
    </row>
    <row r="383" spans="1:22" ht="15.75" thickBot="1" x14ac:dyDescent="0.3">
      <c r="A383" s="53">
        <v>2021</v>
      </c>
      <c r="B383" s="62">
        <v>0</v>
      </c>
      <c r="C383" s="62">
        <v>0</v>
      </c>
      <c r="D383" s="62">
        <v>0</v>
      </c>
      <c r="E383" s="62">
        <v>0</v>
      </c>
      <c r="F383" s="62">
        <v>0</v>
      </c>
      <c r="G383" s="62">
        <v>1</v>
      </c>
      <c r="H383" s="62">
        <v>0</v>
      </c>
      <c r="I383" s="62">
        <v>0</v>
      </c>
      <c r="J383" s="62">
        <v>0</v>
      </c>
      <c r="L383" s="53">
        <v>2021</v>
      </c>
      <c r="M383" s="62">
        <v>0</v>
      </c>
      <c r="N383" s="62">
        <v>0</v>
      </c>
      <c r="O383" s="62">
        <v>0</v>
      </c>
      <c r="P383" s="62">
        <v>0</v>
      </c>
      <c r="Q383" s="62">
        <v>0</v>
      </c>
      <c r="R383" s="62">
        <v>1</v>
      </c>
      <c r="S383" s="62">
        <v>0</v>
      </c>
      <c r="T383" s="62">
        <v>0</v>
      </c>
      <c r="U383" s="62">
        <v>0</v>
      </c>
    </row>
    <row r="384" spans="1:22" ht="15.75" thickBot="1" x14ac:dyDescent="0.3">
      <c r="A384" s="53">
        <v>2022</v>
      </c>
      <c r="B384" s="62">
        <v>0</v>
      </c>
      <c r="C384" s="62">
        <v>0</v>
      </c>
      <c r="D384" s="62">
        <v>0</v>
      </c>
      <c r="E384" s="62">
        <v>0</v>
      </c>
      <c r="F384" s="62">
        <v>0</v>
      </c>
      <c r="G384" s="62">
        <v>1</v>
      </c>
      <c r="H384" s="62">
        <v>0</v>
      </c>
      <c r="I384" s="62">
        <v>0</v>
      </c>
      <c r="J384" s="62">
        <v>0</v>
      </c>
      <c r="L384" s="53">
        <v>2022</v>
      </c>
      <c r="M384" s="62">
        <v>0</v>
      </c>
      <c r="N384" s="62">
        <v>0</v>
      </c>
      <c r="O384" s="62">
        <v>0</v>
      </c>
      <c r="P384" s="62">
        <v>0</v>
      </c>
      <c r="Q384" s="62">
        <v>0</v>
      </c>
      <c r="R384" s="62">
        <v>1</v>
      </c>
      <c r="S384" s="62">
        <v>0</v>
      </c>
      <c r="T384" s="62">
        <v>0</v>
      </c>
      <c r="U384" s="62">
        <v>0</v>
      </c>
    </row>
    <row r="385" spans="1:21" ht="15.75" thickBot="1" x14ac:dyDescent="0.3">
      <c r="A385" s="53">
        <v>2023</v>
      </c>
      <c r="B385" s="62">
        <v>0</v>
      </c>
      <c r="C385" s="62">
        <v>0</v>
      </c>
      <c r="D385" s="62">
        <v>0</v>
      </c>
      <c r="E385" s="62">
        <v>0</v>
      </c>
      <c r="F385" s="62">
        <v>0</v>
      </c>
      <c r="G385" s="62">
        <v>1</v>
      </c>
      <c r="H385" s="62">
        <v>0</v>
      </c>
      <c r="I385" s="62">
        <v>0</v>
      </c>
      <c r="J385" s="62">
        <v>0</v>
      </c>
      <c r="L385" s="53">
        <v>2023</v>
      </c>
      <c r="M385" s="62">
        <v>0</v>
      </c>
      <c r="N385" s="62">
        <v>0</v>
      </c>
      <c r="O385" s="62">
        <v>0</v>
      </c>
      <c r="P385" s="62">
        <v>0</v>
      </c>
      <c r="Q385" s="62">
        <v>0</v>
      </c>
      <c r="R385" s="62">
        <v>1</v>
      </c>
      <c r="S385" s="62">
        <v>0</v>
      </c>
      <c r="T385" s="62">
        <v>0</v>
      </c>
      <c r="U385" s="62">
        <v>0</v>
      </c>
    </row>
  </sheetData>
  <mergeCells count="202">
    <mergeCell ref="W264:AF264"/>
    <mergeCell ref="M3:U3"/>
    <mergeCell ref="A1:AF1"/>
    <mergeCell ref="W221:AF221"/>
    <mergeCell ref="X259:AF260"/>
    <mergeCell ref="Y261:Y263"/>
    <mergeCell ref="Z261:Z263"/>
    <mergeCell ref="AA261:AA263"/>
    <mergeCell ref="AD261:AD263"/>
    <mergeCell ref="AE261:AE263"/>
    <mergeCell ref="AF261:AF263"/>
    <mergeCell ref="W178:AF178"/>
    <mergeCell ref="X216:AF217"/>
    <mergeCell ref="Y218:Y220"/>
    <mergeCell ref="Z218:Z220"/>
    <mergeCell ref="AA218:AA220"/>
    <mergeCell ref="AD218:AD220"/>
    <mergeCell ref="AE218:AE220"/>
    <mergeCell ref="AF218:AF220"/>
    <mergeCell ref="W135:AF135"/>
    <mergeCell ref="X173:AF174"/>
    <mergeCell ref="Y175:Y177"/>
    <mergeCell ref="Z175:Z177"/>
    <mergeCell ref="AA175:AA177"/>
    <mergeCell ref="AD175:AD177"/>
    <mergeCell ref="AE175:AE177"/>
    <mergeCell ref="AF175:AF177"/>
    <mergeCell ref="W92:AF92"/>
    <mergeCell ref="X130:AF131"/>
    <mergeCell ref="Y132:Y134"/>
    <mergeCell ref="Z132:Z134"/>
    <mergeCell ref="AA132:AA134"/>
    <mergeCell ref="AD132:AD134"/>
    <mergeCell ref="AE132:AE134"/>
    <mergeCell ref="AF132:AF134"/>
    <mergeCell ref="W50:AF50"/>
    <mergeCell ref="Y89:Y91"/>
    <mergeCell ref="Z89:Z91"/>
    <mergeCell ref="AA89:AA91"/>
    <mergeCell ref="AD89:AD91"/>
    <mergeCell ref="AE89:AE91"/>
    <mergeCell ref="AF89:AF91"/>
    <mergeCell ref="X45:AF46"/>
    <mergeCell ref="Y47:Y49"/>
    <mergeCell ref="Z47:Z49"/>
    <mergeCell ref="AA47:AA49"/>
    <mergeCell ref="AD47:AD49"/>
    <mergeCell ref="AE47:AE49"/>
    <mergeCell ref="AF47:AF49"/>
    <mergeCell ref="X88:AF88"/>
    <mergeCell ref="N261:N263"/>
    <mergeCell ref="O261:O263"/>
    <mergeCell ref="P261:P263"/>
    <mergeCell ref="S261:S263"/>
    <mergeCell ref="T261:T263"/>
    <mergeCell ref="U261:U263"/>
    <mergeCell ref="L350:U350"/>
    <mergeCell ref="L307:U307"/>
    <mergeCell ref="M345:U346"/>
    <mergeCell ref="N347:N349"/>
    <mergeCell ref="O347:O349"/>
    <mergeCell ref="P347:P349"/>
    <mergeCell ref="S347:S349"/>
    <mergeCell ref="T347:T349"/>
    <mergeCell ref="U347:U349"/>
    <mergeCell ref="O175:O177"/>
    <mergeCell ref="P175:P177"/>
    <mergeCell ref="S175:S177"/>
    <mergeCell ref="T175:T177"/>
    <mergeCell ref="N304:N306"/>
    <mergeCell ref="O304:O306"/>
    <mergeCell ref="P304:P306"/>
    <mergeCell ref="S304:S306"/>
    <mergeCell ref="T304:T306"/>
    <mergeCell ref="L264:U264"/>
    <mergeCell ref="M302:U303"/>
    <mergeCell ref="L178:U178"/>
    <mergeCell ref="M216:U217"/>
    <mergeCell ref="N218:N220"/>
    <mergeCell ref="O218:O220"/>
    <mergeCell ref="P218:P220"/>
    <mergeCell ref="S218:S220"/>
    <mergeCell ref="T218:T220"/>
    <mergeCell ref="U218:U220"/>
    <mergeCell ref="U175:U177"/>
    <mergeCell ref="N175:N177"/>
    <mergeCell ref="U304:U306"/>
    <mergeCell ref="L221:U221"/>
    <mergeCell ref="M259:U260"/>
    <mergeCell ref="N89:N91"/>
    <mergeCell ref="O89:O91"/>
    <mergeCell ref="P89:P91"/>
    <mergeCell ref="S89:S91"/>
    <mergeCell ref="T89:T91"/>
    <mergeCell ref="U89:U91"/>
    <mergeCell ref="L92:U92"/>
    <mergeCell ref="P47:P49"/>
    <mergeCell ref="S47:S49"/>
    <mergeCell ref="T47:T49"/>
    <mergeCell ref="U47:U49"/>
    <mergeCell ref="L50:U50"/>
    <mergeCell ref="M88:U88"/>
    <mergeCell ref="M130:U131"/>
    <mergeCell ref="N132:N134"/>
    <mergeCell ref="O132:O134"/>
    <mergeCell ref="P132:P134"/>
    <mergeCell ref="S132:S134"/>
    <mergeCell ref="T132:T134"/>
    <mergeCell ref="U132:U134"/>
    <mergeCell ref="L135:U135"/>
    <mergeCell ref="M173:U174"/>
    <mergeCell ref="A350:J350"/>
    <mergeCell ref="M45:U46"/>
    <mergeCell ref="A307:J307"/>
    <mergeCell ref="B345:J346"/>
    <mergeCell ref="C347:C349"/>
    <mergeCell ref="D347:D349"/>
    <mergeCell ref="E347:E349"/>
    <mergeCell ref="H347:H349"/>
    <mergeCell ref="I347:I349"/>
    <mergeCell ref="J347:J349"/>
    <mergeCell ref="A264:J264"/>
    <mergeCell ref="B302:J303"/>
    <mergeCell ref="C304:C306"/>
    <mergeCell ref="D304:D306"/>
    <mergeCell ref="E304:E306"/>
    <mergeCell ref="H304:H306"/>
    <mergeCell ref="I304:I306"/>
    <mergeCell ref="J304:J306"/>
    <mergeCell ref="A221:J221"/>
    <mergeCell ref="B259:J260"/>
    <mergeCell ref="C261:C263"/>
    <mergeCell ref="D261:D263"/>
    <mergeCell ref="E261:E263"/>
    <mergeCell ref="H261:H263"/>
    <mergeCell ref="I261:I263"/>
    <mergeCell ref="J261:J263"/>
    <mergeCell ref="A178:J178"/>
    <mergeCell ref="B216:J217"/>
    <mergeCell ref="C218:C220"/>
    <mergeCell ref="D218:D220"/>
    <mergeCell ref="E218:E220"/>
    <mergeCell ref="H218:H220"/>
    <mergeCell ref="I218:I220"/>
    <mergeCell ref="J218:J220"/>
    <mergeCell ref="B173:J174"/>
    <mergeCell ref="C175:C177"/>
    <mergeCell ref="D175:D177"/>
    <mergeCell ref="E175:E177"/>
    <mergeCell ref="H175:H177"/>
    <mergeCell ref="I175:I177"/>
    <mergeCell ref="J175:J177"/>
    <mergeCell ref="A92:J92"/>
    <mergeCell ref="B130:J131"/>
    <mergeCell ref="C132:C134"/>
    <mergeCell ref="D132:D134"/>
    <mergeCell ref="E132:E134"/>
    <mergeCell ref="H132:H134"/>
    <mergeCell ref="I132:I134"/>
    <mergeCell ref="J132:J134"/>
    <mergeCell ref="A50:J50"/>
    <mergeCell ref="B88:J88"/>
    <mergeCell ref="C89:C91"/>
    <mergeCell ref="D89:D91"/>
    <mergeCell ref="E89:E91"/>
    <mergeCell ref="H89:H91"/>
    <mergeCell ref="I89:I91"/>
    <mergeCell ref="J89:J91"/>
    <mergeCell ref="A135:J135"/>
    <mergeCell ref="B45:J45"/>
    <mergeCell ref="C46:C48"/>
    <mergeCell ref="D46:D48"/>
    <mergeCell ref="E46:E48"/>
    <mergeCell ref="H46:H48"/>
    <mergeCell ref="I46:I48"/>
    <mergeCell ref="J46:J48"/>
    <mergeCell ref="N47:N49"/>
    <mergeCell ref="O47:O49"/>
    <mergeCell ref="A49:J49"/>
    <mergeCell ref="A7:J7"/>
    <mergeCell ref="N4:N6"/>
    <mergeCell ref="O4:O6"/>
    <mergeCell ref="P4:P6"/>
    <mergeCell ref="S4:S6"/>
    <mergeCell ref="T4:T6"/>
    <mergeCell ref="U4:U6"/>
    <mergeCell ref="L7:U7"/>
    <mergeCell ref="W7:AF7"/>
    <mergeCell ref="B3:J3"/>
    <mergeCell ref="C4:C6"/>
    <mergeCell ref="D4:D6"/>
    <mergeCell ref="E4:E6"/>
    <mergeCell ref="H4:H6"/>
    <mergeCell ref="I4:I6"/>
    <mergeCell ref="J4:J6"/>
    <mergeCell ref="Y4:Y6"/>
    <mergeCell ref="Z4:Z6"/>
    <mergeCell ref="X3:AF3"/>
    <mergeCell ref="AA4:AA6"/>
    <mergeCell ref="AD4:AD6"/>
    <mergeCell ref="AE4:AE6"/>
    <mergeCell ref="AF4:AF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99FF"/>
  </sheetPr>
  <dimension ref="C2:AO171"/>
  <sheetViews>
    <sheetView topLeftCell="AB160" workbookViewId="0">
      <selection activeCell="AN175" sqref="AN175"/>
    </sheetView>
  </sheetViews>
  <sheetFormatPr defaultRowHeight="15" x14ac:dyDescent="0.25"/>
  <cols>
    <col min="3" max="3" width="46.28515625" customWidth="1"/>
    <col min="4" max="4" width="62.140625" customWidth="1"/>
    <col min="5" max="5" width="10.85546875" customWidth="1"/>
    <col min="6" max="6" width="10.5703125" customWidth="1"/>
    <col min="7" max="7" width="10" customWidth="1"/>
    <col min="35" max="38" width="9.85546875" customWidth="1"/>
    <col min="39" max="39" width="43.140625" customWidth="1"/>
    <col min="40" max="40" width="19.5703125" customWidth="1"/>
    <col min="41" max="41" width="68.85546875" customWidth="1"/>
  </cols>
  <sheetData>
    <row r="2" spans="3:41" x14ac:dyDescent="0.25">
      <c r="C2" s="243" t="s">
        <v>278</v>
      </c>
    </row>
    <row r="3" spans="3:41" x14ac:dyDescent="0.25">
      <c r="C3" s="242" t="s">
        <v>270</v>
      </c>
      <c r="D3" s="242">
        <v>1989</v>
      </c>
      <c r="E3" s="242">
        <v>1990</v>
      </c>
      <c r="F3" s="242">
        <v>1991</v>
      </c>
      <c r="G3" s="242">
        <v>1992</v>
      </c>
      <c r="H3" s="242">
        <v>1993</v>
      </c>
      <c r="I3" s="242">
        <v>1994</v>
      </c>
      <c r="J3" s="242">
        <v>1995</v>
      </c>
      <c r="K3" s="242">
        <v>1996</v>
      </c>
      <c r="L3" s="242">
        <v>1997</v>
      </c>
      <c r="M3" s="242">
        <v>1998</v>
      </c>
      <c r="N3" s="242">
        <v>1999</v>
      </c>
      <c r="O3" s="242">
        <v>2000</v>
      </c>
      <c r="P3" s="242">
        <v>2001</v>
      </c>
      <c r="Q3" s="242">
        <v>2002</v>
      </c>
      <c r="R3" s="242">
        <v>2003</v>
      </c>
      <c r="S3" s="242">
        <v>2004</v>
      </c>
      <c r="T3" s="242">
        <v>2005</v>
      </c>
      <c r="U3" s="242">
        <v>2006</v>
      </c>
      <c r="V3" s="242">
        <v>2007</v>
      </c>
      <c r="W3" s="242">
        <v>2008</v>
      </c>
      <c r="X3" s="242">
        <v>2009</v>
      </c>
      <c r="Y3" s="242">
        <v>2010</v>
      </c>
      <c r="Z3" s="242" t="s">
        <v>271</v>
      </c>
      <c r="AA3" s="242">
        <v>2012</v>
      </c>
      <c r="AB3" s="242">
        <v>2013</v>
      </c>
      <c r="AC3" s="242">
        <v>2014</v>
      </c>
      <c r="AD3" s="242">
        <v>2015</v>
      </c>
      <c r="AE3" s="242">
        <v>2016</v>
      </c>
      <c r="AF3" s="242">
        <v>2017</v>
      </c>
      <c r="AG3" s="242">
        <v>2018</v>
      </c>
      <c r="AH3" s="242">
        <v>2019</v>
      </c>
      <c r="AI3" s="242">
        <v>2020</v>
      </c>
      <c r="AJ3" s="242">
        <v>2021</v>
      </c>
      <c r="AK3" s="242">
        <v>2022</v>
      </c>
      <c r="AL3" s="242">
        <v>2023</v>
      </c>
      <c r="AM3" s="242" t="s">
        <v>270</v>
      </c>
      <c r="AN3" s="22"/>
      <c r="AO3" s="22"/>
    </row>
    <row r="4" spans="3:41" x14ac:dyDescent="0.25">
      <c r="C4" s="242" t="s">
        <v>117</v>
      </c>
      <c r="AI4" s="314"/>
      <c r="AJ4" s="314"/>
      <c r="AK4" s="314"/>
      <c r="AL4" s="314"/>
      <c r="AM4" s="242" t="s">
        <v>117</v>
      </c>
    </row>
    <row r="5" spans="3:41" x14ac:dyDescent="0.25">
      <c r="C5" t="s">
        <v>272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 t="s">
        <v>272</v>
      </c>
    </row>
    <row r="6" spans="3:41" x14ac:dyDescent="0.25">
      <c r="C6" t="s">
        <v>273</v>
      </c>
      <c r="D6">
        <v>3.6533364333875848</v>
      </c>
      <c r="E6">
        <v>3.6533364333875857</v>
      </c>
      <c r="F6">
        <v>1.9618693327133225</v>
      </c>
      <c r="G6">
        <v>0.94698907230876517</v>
      </c>
      <c r="H6">
        <v>0.94698907230876539</v>
      </c>
      <c r="I6">
        <v>0.60892815624273422</v>
      </c>
      <c r="J6">
        <v>0.60892815624273422</v>
      </c>
      <c r="K6">
        <v>0.60892815624273422</v>
      </c>
      <c r="L6">
        <v>0.54126947221576371</v>
      </c>
      <c r="M6">
        <v>0.54126947221576382</v>
      </c>
      <c r="N6">
        <v>0.47361078818879343</v>
      </c>
      <c r="O6">
        <v>0.94698907230876561</v>
      </c>
      <c r="P6">
        <v>2.5705649848872354</v>
      </c>
      <c r="Q6">
        <v>4.4645431295047677</v>
      </c>
      <c r="R6">
        <v>5.4115322018135323</v>
      </c>
      <c r="S6">
        <v>5.4591251880374632</v>
      </c>
      <c r="T6">
        <v>0.31869773048954742</v>
      </c>
      <c r="U6">
        <v>3.6999677738939822</v>
      </c>
      <c r="V6">
        <v>3.075284619820414</v>
      </c>
      <c r="W6">
        <v>2.1247788865968107</v>
      </c>
      <c r="X6">
        <v>1.9953928491828161</v>
      </c>
      <c r="Y6">
        <v>1.0754328784377485</v>
      </c>
      <c r="Z6">
        <v>1.073240063217868</v>
      </c>
      <c r="AA6">
        <v>1.0819614303343283</v>
      </c>
      <c r="AB6">
        <v>1.0895138256063934</v>
      </c>
      <c r="AC6">
        <v>1.0992836764574878</v>
      </c>
      <c r="AD6">
        <v>1.1001319768121751</v>
      </c>
      <c r="AE6">
        <v>1.0903497796814354</v>
      </c>
      <c r="AF6">
        <v>1.1183155425614626</v>
      </c>
      <c r="AG6">
        <v>1.1186863511923244</v>
      </c>
      <c r="AH6">
        <v>1.0801039194303677</v>
      </c>
      <c r="AI6">
        <v>1.0941613121655243</v>
      </c>
      <c r="AJ6">
        <v>1.0816000885578172</v>
      </c>
      <c r="AK6">
        <v>1.0894199528572341</v>
      </c>
      <c r="AL6">
        <v>1.0880092828617554</v>
      </c>
      <c r="AM6" t="s">
        <v>273</v>
      </c>
    </row>
    <row r="7" spans="3:41" x14ac:dyDescent="0.25">
      <c r="C7" t="s">
        <v>274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 t="s">
        <v>274</v>
      </c>
    </row>
    <row r="8" spans="3:41" x14ac:dyDescent="0.25">
      <c r="C8" t="s">
        <v>275</v>
      </c>
      <c r="D8">
        <v>40.424784933736341</v>
      </c>
      <c r="E8">
        <v>40.424784933736348</v>
      </c>
      <c r="F8">
        <v>42.116252034410593</v>
      </c>
      <c r="G8">
        <v>40.427109974424553</v>
      </c>
      <c r="H8">
        <v>40.42710997442456</v>
      </c>
      <c r="I8">
        <v>40.765170890490587</v>
      </c>
      <c r="J8">
        <v>37.382236689142069</v>
      </c>
      <c r="K8">
        <v>37.382236689142054</v>
      </c>
      <c r="L8">
        <v>37.449895373169028</v>
      </c>
      <c r="M8">
        <v>37.449895373169042</v>
      </c>
      <c r="N8">
        <v>37.517554057196008</v>
      </c>
      <c r="O8">
        <v>37.044175773076034</v>
      </c>
      <c r="P8">
        <v>38.803534061846072</v>
      </c>
      <c r="Q8">
        <v>37.450360381306687</v>
      </c>
      <c r="R8">
        <v>42.049523366658917</v>
      </c>
      <c r="S8">
        <v>41.954577103018451</v>
      </c>
      <c r="T8">
        <v>43.772875177764604</v>
      </c>
      <c r="U8">
        <v>42.154087849641279</v>
      </c>
      <c r="V8">
        <v>45.422960705165167</v>
      </c>
      <c r="W8">
        <v>49.027924806915657</v>
      </c>
      <c r="X8">
        <v>52.29478712029092</v>
      </c>
      <c r="Y8">
        <v>52.841797703191283</v>
      </c>
      <c r="Z8">
        <v>53.096923413469931</v>
      </c>
      <c r="AA8">
        <v>53.37722829075593</v>
      </c>
      <c r="AB8">
        <v>53.189115175319003</v>
      </c>
      <c r="AC8">
        <v>53.329828616851415</v>
      </c>
      <c r="AD8">
        <v>53.592246223068642</v>
      </c>
      <c r="AE8">
        <v>54.147497847929657</v>
      </c>
      <c r="AF8">
        <v>53.647007292954704</v>
      </c>
      <c r="AG8">
        <v>53.519682275950672</v>
      </c>
      <c r="AH8">
        <v>53.039630508692028</v>
      </c>
      <c r="AI8">
        <v>53.064274047174798</v>
      </c>
      <c r="AJ8">
        <v>45.711042322806748</v>
      </c>
      <c r="AK8">
        <v>51.819834203988016</v>
      </c>
      <c r="AL8">
        <v>51.62508895190755</v>
      </c>
      <c r="AM8" t="s">
        <v>275</v>
      </c>
    </row>
    <row r="9" spans="3:41" x14ac:dyDescent="0.25">
      <c r="C9" t="s">
        <v>276</v>
      </c>
      <c r="D9">
        <v>55.921878632876066</v>
      </c>
      <c r="E9">
        <v>55.921878632876073</v>
      </c>
      <c r="F9">
        <v>55.921878632876073</v>
      </c>
      <c r="G9">
        <v>58.625900953266672</v>
      </c>
      <c r="H9">
        <v>58.625900953266687</v>
      </c>
      <c r="I9">
        <v>58.625900953266687</v>
      </c>
      <c r="J9">
        <v>62.008835154615205</v>
      </c>
      <c r="K9">
        <v>62.008835154615205</v>
      </c>
      <c r="L9">
        <v>62.008835154615205</v>
      </c>
      <c r="M9">
        <v>62.008835154615213</v>
      </c>
      <c r="N9">
        <v>62.008835154615213</v>
      </c>
      <c r="O9">
        <v>62.008835154615205</v>
      </c>
      <c r="P9">
        <v>58.625900953266687</v>
      </c>
      <c r="Q9">
        <v>58.085096489188558</v>
      </c>
      <c r="R9">
        <v>52.538944431527554</v>
      </c>
      <c r="S9">
        <v>52.586297708944088</v>
      </c>
      <c r="T9">
        <v>55.90842709174585</v>
      </c>
      <c r="U9">
        <v>54.14594437646474</v>
      </c>
      <c r="V9">
        <v>51.501754675014425</v>
      </c>
      <c r="W9">
        <v>48.847296306487529</v>
      </c>
      <c r="X9">
        <v>45.709820030526252</v>
      </c>
      <c r="Y9">
        <v>46.082769418370951</v>
      </c>
      <c r="Z9">
        <v>45.82983652331221</v>
      </c>
      <c r="AA9">
        <v>45.540810278909724</v>
      </c>
      <c r="AB9">
        <v>45.721370999074608</v>
      </c>
      <c r="AC9">
        <v>45.570887706691096</v>
      </c>
      <c r="AD9">
        <v>45.307621800119172</v>
      </c>
      <c r="AE9">
        <v>44.762152372388911</v>
      </c>
      <c r="AF9">
        <v>45.23467716448382</v>
      </c>
      <c r="AG9">
        <v>45.361631372857005</v>
      </c>
      <c r="AH9">
        <v>45.880265571877601</v>
      </c>
      <c r="AI9">
        <v>45.841564640659662</v>
      </c>
      <c r="AJ9">
        <v>46.832685124311688</v>
      </c>
      <c r="AK9">
        <v>47.090745843154743</v>
      </c>
      <c r="AL9">
        <v>47.286901765230681</v>
      </c>
      <c r="AM9" t="s">
        <v>276</v>
      </c>
    </row>
    <row r="10" spans="3:41" x14ac:dyDescent="0.25">
      <c r="C10" t="s">
        <v>277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 t="s">
        <v>277</v>
      </c>
    </row>
    <row r="11" spans="3:41" x14ac:dyDescent="0.25">
      <c r="C11" s="242" t="s">
        <v>28</v>
      </c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2"/>
      <c r="AJ11" s="242"/>
      <c r="AK11" s="242"/>
      <c r="AL11" s="242"/>
      <c r="AM11" s="242" t="s">
        <v>28</v>
      </c>
    </row>
    <row r="12" spans="3:41" x14ac:dyDescent="0.25">
      <c r="C12" t="s">
        <v>272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 t="s">
        <v>272</v>
      </c>
    </row>
    <row r="13" spans="3:41" x14ac:dyDescent="0.25">
      <c r="C13" t="s">
        <v>273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 t="s">
        <v>273</v>
      </c>
    </row>
    <row r="14" spans="3:41" x14ac:dyDescent="0.25">
      <c r="C14" t="s">
        <v>274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 t="s">
        <v>274</v>
      </c>
    </row>
    <row r="15" spans="3:41" x14ac:dyDescent="0.25">
      <c r="C15" t="s">
        <v>275</v>
      </c>
      <c r="D15">
        <v>40</v>
      </c>
      <c r="E15">
        <v>40</v>
      </c>
      <c r="F15">
        <v>40</v>
      </c>
      <c r="G15">
        <v>40</v>
      </c>
      <c r="H15">
        <v>40</v>
      </c>
      <c r="I15">
        <v>40.000000000000007</v>
      </c>
      <c r="J15">
        <v>40.000000000000007</v>
      </c>
      <c r="K15">
        <v>40</v>
      </c>
      <c r="L15">
        <v>40</v>
      </c>
      <c r="M15">
        <v>40</v>
      </c>
      <c r="N15">
        <v>40</v>
      </c>
      <c r="O15">
        <v>40</v>
      </c>
      <c r="P15">
        <v>40</v>
      </c>
      <c r="Q15">
        <v>40</v>
      </c>
      <c r="R15">
        <v>40</v>
      </c>
      <c r="S15">
        <v>40</v>
      </c>
      <c r="T15">
        <v>40</v>
      </c>
      <c r="U15">
        <v>40</v>
      </c>
      <c r="V15">
        <v>40</v>
      </c>
      <c r="W15">
        <v>40</v>
      </c>
      <c r="X15">
        <v>40</v>
      </c>
      <c r="Y15">
        <v>40</v>
      </c>
      <c r="Z15">
        <v>40</v>
      </c>
      <c r="AA15">
        <v>40</v>
      </c>
      <c r="AB15">
        <v>40</v>
      </c>
      <c r="AC15">
        <v>40</v>
      </c>
      <c r="AD15">
        <v>40</v>
      </c>
      <c r="AE15">
        <v>40</v>
      </c>
      <c r="AF15">
        <v>40</v>
      </c>
      <c r="AG15">
        <v>40</v>
      </c>
      <c r="AH15">
        <v>40</v>
      </c>
      <c r="AI15">
        <v>40</v>
      </c>
      <c r="AJ15">
        <v>40</v>
      </c>
      <c r="AK15">
        <v>40</v>
      </c>
      <c r="AL15">
        <v>40</v>
      </c>
      <c r="AM15" t="s">
        <v>275</v>
      </c>
    </row>
    <row r="16" spans="3:41" x14ac:dyDescent="0.25">
      <c r="C16" t="s">
        <v>276</v>
      </c>
      <c r="D16">
        <v>60</v>
      </c>
      <c r="E16">
        <v>60</v>
      </c>
      <c r="F16">
        <v>60</v>
      </c>
      <c r="G16">
        <v>60</v>
      </c>
      <c r="H16">
        <v>60</v>
      </c>
      <c r="I16">
        <v>60</v>
      </c>
      <c r="J16">
        <v>60</v>
      </c>
      <c r="K16">
        <v>60</v>
      </c>
      <c r="L16">
        <v>60</v>
      </c>
      <c r="M16">
        <v>60</v>
      </c>
      <c r="N16">
        <v>60</v>
      </c>
      <c r="O16">
        <v>60</v>
      </c>
      <c r="P16">
        <v>60</v>
      </c>
      <c r="Q16">
        <v>60</v>
      </c>
      <c r="R16">
        <v>60</v>
      </c>
      <c r="S16">
        <v>60</v>
      </c>
      <c r="T16">
        <v>60</v>
      </c>
      <c r="U16">
        <v>60</v>
      </c>
      <c r="V16">
        <v>60</v>
      </c>
      <c r="W16">
        <v>60</v>
      </c>
      <c r="X16">
        <v>60</v>
      </c>
      <c r="Y16">
        <v>60</v>
      </c>
      <c r="Z16">
        <v>60</v>
      </c>
      <c r="AA16">
        <v>60</v>
      </c>
      <c r="AB16">
        <v>60</v>
      </c>
      <c r="AC16">
        <v>60</v>
      </c>
      <c r="AD16">
        <v>60</v>
      </c>
      <c r="AE16">
        <v>60</v>
      </c>
      <c r="AF16">
        <v>60</v>
      </c>
      <c r="AG16">
        <v>60</v>
      </c>
      <c r="AH16">
        <v>60</v>
      </c>
      <c r="AI16">
        <v>60</v>
      </c>
      <c r="AJ16">
        <v>60</v>
      </c>
      <c r="AK16">
        <v>60</v>
      </c>
      <c r="AL16">
        <v>60</v>
      </c>
      <c r="AM16" t="s">
        <v>276</v>
      </c>
    </row>
    <row r="17" spans="3:39" x14ac:dyDescent="0.25">
      <c r="C17" t="s">
        <v>277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 t="s">
        <v>277</v>
      </c>
    </row>
    <row r="18" spans="3:39" x14ac:dyDescent="0.25">
      <c r="C18" s="242" t="s">
        <v>32</v>
      </c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2"/>
      <c r="AJ18" s="242"/>
      <c r="AK18" s="242"/>
      <c r="AL18" s="242"/>
      <c r="AM18" s="242" t="s">
        <v>32</v>
      </c>
    </row>
    <row r="19" spans="3:39" x14ac:dyDescent="0.25">
      <c r="C19" t="s">
        <v>272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 t="s">
        <v>272</v>
      </c>
    </row>
    <row r="20" spans="3:39" x14ac:dyDescent="0.25">
      <c r="C20" t="s">
        <v>273</v>
      </c>
      <c r="D20">
        <v>60.823509896324225</v>
      </c>
      <c r="E20">
        <v>59.292669832541868</v>
      </c>
      <c r="F20">
        <v>42.40809996348365</v>
      </c>
      <c r="G20">
        <v>39.521276492082826</v>
      </c>
      <c r="H20">
        <v>39.274434895271</v>
      </c>
      <c r="I20">
        <v>37.413068213457073</v>
      </c>
      <c r="J20">
        <v>35.311484422110553</v>
      </c>
      <c r="K20">
        <v>35.26586724954462</v>
      </c>
      <c r="L20">
        <v>26.634091785261383</v>
      </c>
      <c r="M20">
        <v>25.91898782318599</v>
      </c>
      <c r="N20">
        <v>24.017249076607389</v>
      </c>
      <c r="O20">
        <v>27.065697727746507</v>
      </c>
      <c r="P20">
        <v>32.900791095120304</v>
      </c>
      <c r="Q20">
        <v>32.510152629497817</v>
      </c>
      <c r="R20">
        <v>34.537386588921279</v>
      </c>
      <c r="S20">
        <v>36.009861015177691</v>
      </c>
      <c r="T20">
        <v>40.050981516699174</v>
      </c>
      <c r="U20">
        <v>48.463635089634685</v>
      </c>
      <c r="V20">
        <v>46.578548637474988</v>
      </c>
      <c r="W20">
        <v>47.026887654459777</v>
      </c>
      <c r="X20">
        <v>48.894174161526486</v>
      </c>
      <c r="Y20">
        <v>43.892064914948989</v>
      </c>
      <c r="Z20">
        <v>43.854693978910845</v>
      </c>
      <c r="AA20">
        <v>43.806682175865305</v>
      </c>
      <c r="AB20">
        <v>43.807438670484558</v>
      </c>
      <c r="AC20">
        <v>43.778918312313017</v>
      </c>
      <c r="AD20">
        <v>43.715756958494225</v>
      </c>
      <c r="AE20">
        <v>43.785102721721493</v>
      </c>
      <c r="AF20">
        <v>43.857047889543708</v>
      </c>
      <c r="AG20">
        <v>43.779116817819251</v>
      </c>
      <c r="AH20">
        <v>43.896157830603819</v>
      </c>
      <c r="AI20">
        <v>43.84018658176614</v>
      </c>
      <c r="AJ20">
        <v>43.855208379091394</v>
      </c>
      <c r="AK20">
        <v>43.794608100256731</v>
      </c>
      <c r="AL20">
        <v>43.957535906974293</v>
      </c>
      <c r="AM20" t="s">
        <v>273</v>
      </c>
    </row>
    <row r="21" spans="3:39" x14ac:dyDescent="0.25">
      <c r="C21" t="s">
        <v>274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 t="s">
        <v>274</v>
      </c>
    </row>
    <row r="22" spans="3:39" x14ac:dyDescent="0.25">
      <c r="C22" t="s">
        <v>275</v>
      </c>
      <c r="D22">
        <v>28.178616399623003</v>
      </c>
      <c r="E22">
        <v>22.521287678080483</v>
      </c>
      <c r="F22">
        <v>22.497477085995985</v>
      </c>
      <c r="G22">
        <v>26.460420219244824</v>
      </c>
      <c r="H22">
        <v>28.607023105160877</v>
      </c>
      <c r="I22">
        <v>28.608591647331789</v>
      </c>
      <c r="J22">
        <v>29.994444723618095</v>
      </c>
      <c r="K22">
        <v>29.994425500910754</v>
      </c>
      <c r="L22">
        <v>38.480218881217425</v>
      </c>
      <c r="M22">
        <v>38.479133249930499</v>
      </c>
      <c r="N22">
        <v>38.487875889192885</v>
      </c>
      <c r="O22">
        <v>30.28350677506775</v>
      </c>
      <c r="P22">
        <v>30.322815156285131</v>
      </c>
      <c r="Q22">
        <v>30.304928430209571</v>
      </c>
      <c r="R22">
        <v>27.272874635568513</v>
      </c>
      <c r="S22">
        <v>27.275849905137541</v>
      </c>
      <c r="T22">
        <v>25.167278689494982</v>
      </c>
      <c r="U22">
        <v>22.773390387263824</v>
      </c>
      <c r="V22">
        <v>22.756039042137228</v>
      </c>
      <c r="W22">
        <v>24.779024085406054</v>
      </c>
      <c r="X22">
        <v>16.335272028673938</v>
      </c>
      <c r="Y22">
        <v>18.87922528568944</v>
      </c>
      <c r="Z22">
        <v>19.118682157434371</v>
      </c>
      <c r="AA22">
        <v>19.289510390379792</v>
      </c>
      <c r="AB22">
        <v>19.297964566048279</v>
      </c>
      <c r="AC22">
        <v>19.424191378138076</v>
      </c>
      <c r="AD22">
        <v>19.643816593219952</v>
      </c>
      <c r="AE22">
        <v>19.438354328285097</v>
      </c>
      <c r="AF22">
        <v>19.313753882761155</v>
      </c>
      <c r="AG22">
        <v>19.410631029660795</v>
      </c>
      <c r="AH22">
        <v>19.182798940882638</v>
      </c>
      <c r="AI22">
        <v>19.272037282531119</v>
      </c>
      <c r="AJ22">
        <v>19.194582190590566</v>
      </c>
      <c r="AK22">
        <v>19.361927086994637</v>
      </c>
      <c r="AL22">
        <v>19.065050587291967</v>
      </c>
      <c r="AM22" t="s">
        <v>275</v>
      </c>
    </row>
    <row r="23" spans="3:39" x14ac:dyDescent="0.25">
      <c r="C23" t="s">
        <v>276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 t="s">
        <v>276</v>
      </c>
    </row>
    <row r="24" spans="3:39" x14ac:dyDescent="0.25">
      <c r="C24" t="s">
        <v>277</v>
      </c>
      <c r="D24">
        <v>10.997873704052781</v>
      </c>
      <c r="E24">
        <v>18.186042489377659</v>
      </c>
      <c r="F24">
        <v>35.094422950520361</v>
      </c>
      <c r="G24">
        <v>34.01830328867235</v>
      </c>
      <c r="H24">
        <v>32.11854199956813</v>
      </c>
      <c r="I24">
        <v>33.978340139211134</v>
      </c>
      <c r="J24">
        <v>34.694070854271359</v>
      </c>
      <c r="K24">
        <v>34.73970724954463</v>
      </c>
      <c r="L24">
        <v>34.885689333521206</v>
      </c>
      <c r="M24">
        <v>35.601878926883515</v>
      </c>
      <c r="N24">
        <v>37.494875034199723</v>
      </c>
      <c r="O24">
        <v>42.650795497185747</v>
      </c>
      <c r="P24">
        <v>36.776393748594558</v>
      </c>
      <c r="Q24">
        <v>37.184918940292604</v>
      </c>
      <c r="R24">
        <v>38.189738775510207</v>
      </c>
      <c r="S24">
        <v>36.714289079684775</v>
      </c>
      <c r="T24">
        <v>34.781739793805841</v>
      </c>
      <c r="U24">
        <v>28.762974523101487</v>
      </c>
      <c r="V24">
        <v>30.665412320387787</v>
      </c>
      <c r="W24">
        <v>28.194088260134169</v>
      </c>
      <c r="X24">
        <v>34.770553809799573</v>
      </c>
      <c r="Y24">
        <v>37.228709799361567</v>
      </c>
      <c r="Z24">
        <v>37.026623863654798</v>
      </c>
      <c r="AA24">
        <v>36.903807433754913</v>
      </c>
      <c r="AB24">
        <v>36.89459676346717</v>
      </c>
      <c r="AC24">
        <v>36.796890309548914</v>
      </c>
      <c r="AD24">
        <v>36.64042644828583</v>
      </c>
      <c r="AE24">
        <v>36.776542949993406</v>
      </c>
      <c r="AF24">
        <v>36.829198227695144</v>
      </c>
      <c r="AG24">
        <v>36.810252152519958</v>
      </c>
      <c r="AH24">
        <v>36.921043228513547</v>
      </c>
      <c r="AI24">
        <v>36.887776135702751</v>
      </c>
      <c r="AJ24">
        <v>36.95020943031804</v>
      </c>
      <c r="AK24">
        <v>36.843464812748635</v>
      </c>
      <c r="AL24">
        <v>36.977413505733729</v>
      </c>
      <c r="AM24" t="s">
        <v>277</v>
      </c>
    </row>
    <row r="25" spans="3:39" x14ac:dyDescent="0.25">
      <c r="C25" s="242" t="s">
        <v>46</v>
      </c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2"/>
      <c r="AJ25" s="242"/>
      <c r="AK25" s="242"/>
      <c r="AL25" s="242"/>
      <c r="AM25" s="242" t="s">
        <v>46</v>
      </c>
    </row>
    <row r="26" spans="3:39" x14ac:dyDescent="0.25">
      <c r="C26" t="s">
        <v>272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 t="s">
        <v>272</v>
      </c>
    </row>
    <row r="27" spans="3:39" x14ac:dyDescent="0.25">
      <c r="C27" t="s">
        <v>273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 t="s">
        <v>273</v>
      </c>
    </row>
    <row r="28" spans="3:39" x14ac:dyDescent="0.25">
      <c r="C28" t="s">
        <v>274</v>
      </c>
      <c r="D28" s="22">
        <f>((E137*D52+E140*D64+E141*D76)/E164/1000)*100</f>
        <v>23.365782960803372</v>
      </c>
      <c r="E28">
        <f t="shared" ref="E28:AH28" si="0">((F137*E52+F140*E64+F141*E76)/F164/1000)*100</f>
        <v>22.491981225999147</v>
      </c>
      <c r="F28">
        <f t="shared" si="0"/>
        <v>18.609097197204409</v>
      </c>
      <c r="G28">
        <f t="shared" si="0"/>
        <v>12.244871264177497</v>
      </c>
      <c r="H28">
        <f t="shared" si="0"/>
        <v>0</v>
      </c>
      <c r="I28">
        <f t="shared" si="0"/>
        <v>0</v>
      </c>
      <c r="J28">
        <f t="shared" si="0"/>
        <v>0</v>
      </c>
      <c r="K28">
        <f t="shared" si="0"/>
        <v>0</v>
      </c>
      <c r="L28">
        <f t="shared" si="0"/>
        <v>0</v>
      </c>
      <c r="M28">
        <f t="shared" si="0"/>
        <v>0</v>
      </c>
      <c r="N28">
        <f t="shared" si="0"/>
        <v>0</v>
      </c>
      <c r="O28">
        <f t="shared" si="0"/>
        <v>0</v>
      </c>
      <c r="P28">
        <f t="shared" si="0"/>
        <v>0</v>
      </c>
      <c r="Q28">
        <f t="shared" si="0"/>
        <v>0</v>
      </c>
      <c r="R28">
        <f t="shared" si="0"/>
        <v>0</v>
      </c>
      <c r="S28">
        <f t="shared" si="0"/>
        <v>0</v>
      </c>
      <c r="T28">
        <f t="shared" si="0"/>
        <v>0</v>
      </c>
      <c r="U28">
        <f t="shared" si="0"/>
        <v>0</v>
      </c>
      <c r="V28">
        <f t="shared" si="0"/>
        <v>0</v>
      </c>
      <c r="W28">
        <f t="shared" si="0"/>
        <v>0</v>
      </c>
      <c r="X28">
        <f t="shared" si="0"/>
        <v>0</v>
      </c>
      <c r="Y28">
        <f t="shared" si="0"/>
        <v>0</v>
      </c>
      <c r="Z28">
        <f t="shared" si="0"/>
        <v>0</v>
      </c>
      <c r="AA28">
        <f t="shared" si="0"/>
        <v>0</v>
      </c>
      <c r="AB28">
        <f t="shared" si="0"/>
        <v>0</v>
      </c>
      <c r="AC28">
        <f t="shared" si="0"/>
        <v>0</v>
      </c>
      <c r="AD28">
        <f t="shared" si="0"/>
        <v>0</v>
      </c>
      <c r="AE28">
        <f t="shared" si="0"/>
        <v>0</v>
      </c>
      <c r="AF28">
        <f t="shared" si="0"/>
        <v>0</v>
      </c>
      <c r="AG28">
        <f t="shared" si="0"/>
        <v>0</v>
      </c>
      <c r="AH28">
        <f t="shared" si="0"/>
        <v>0</v>
      </c>
      <c r="AI28">
        <f>((AJ137*AI52+AJ140*AI64+AJ141*AI76)/AJ164/1000)*100</f>
        <v>0</v>
      </c>
      <c r="AJ28">
        <f>((AK137*AJ52+AK140*AJ64+AK141*AJ76)/AK164/1000)*100</f>
        <v>0</v>
      </c>
      <c r="AK28">
        <f>((AM137*AK52+AM140*AK64+AM141*AK76)/AM164/1000)*100</f>
        <v>0</v>
      </c>
      <c r="AL28">
        <v>0</v>
      </c>
      <c r="AM28" t="s">
        <v>274</v>
      </c>
    </row>
    <row r="29" spans="3:39" x14ac:dyDescent="0.25">
      <c r="C29" t="s">
        <v>275</v>
      </c>
      <c r="D29" s="22">
        <f>(E137*D53+E140*D65+E141*D77)/E164/1000*100</f>
        <v>23.326843407839331</v>
      </c>
      <c r="E29" s="22">
        <f t="shared" ref="E29:AH29" si="1">(F137*E53+F140*E65+F141*E77)/F164/1000*100</f>
        <v>23.501603754800172</v>
      </c>
      <c r="F29" s="22">
        <f t="shared" si="1"/>
        <v>24.278180560559115</v>
      </c>
      <c r="G29" s="22">
        <f t="shared" si="1"/>
        <v>30</v>
      </c>
      <c r="H29" s="22">
        <f t="shared" si="1"/>
        <v>40</v>
      </c>
      <c r="I29" s="22">
        <f t="shared" si="1"/>
        <v>40</v>
      </c>
      <c r="J29" s="22">
        <f t="shared" si="1"/>
        <v>40</v>
      </c>
      <c r="K29" s="22">
        <f t="shared" si="1"/>
        <v>40</v>
      </c>
      <c r="L29" s="22">
        <f t="shared" si="1"/>
        <v>40</v>
      </c>
      <c r="M29" s="22">
        <f t="shared" si="1"/>
        <v>40</v>
      </c>
      <c r="N29" s="22">
        <f t="shared" si="1"/>
        <v>40</v>
      </c>
      <c r="O29" s="22">
        <f t="shared" si="1"/>
        <v>40</v>
      </c>
      <c r="P29" s="22">
        <f t="shared" si="1"/>
        <v>40</v>
      </c>
      <c r="Q29" s="22">
        <f t="shared" si="1"/>
        <v>40</v>
      </c>
      <c r="R29" s="22">
        <f t="shared" si="1"/>
        <v>40</v>
      </c>
      <c r="S29" s="22">
        <f t="shared" si="1"/>
        <v>40</v>
      </c>
      <c r="T29" s="22">
        <f t="shared" si="1"/>
        <v>40.000000000000007</v>
      </c>
      <c r="U29" s="22">
        <f t="shared" si="1"/>
        <v>40</v>
      </c>
      <c r="V29" s="22">
        <f t="shared" si="1"/>
        <v>40</v>
      </c>
      <c r="W29" s="22">
        <f t="shared" si="1"/>
        <v>40</v>
      </c>
      <c r="X29" s="22">
        <f t="shared" si="1"/>
        <v>40.000000000000007</v>
      </c>
      <c r="Y29" s="22">
        <f t="shared" si="1"/>
        <v>40.000000000000014</v>
      </c>
      <c r="Z29" s="22">
        <f t="shared" si="1"/>
        <v>40.000000000000014</v>
      </c>
      <c r="AA29" s="22">
        <f t="shared" si="1"/>
        <v>40.000000000000007</v>
      </c>
      <c r="AB29" s="22">
        <f t="shared" si="1"/>
        <v>40</v>
      </c>
      <c r="AC29" s="22">
        <f t="shared" si="1"/>
        <v>40.000000000000007</v>
      </c>
      <c r="AD29" s="22">
        <f t="shared" si="1"/>
        <v>40</v>
      </c>
      <c r="AE29" s="22">
        <f t="shared" si="1"/>
        <v>40</v>
      </c>
      <c r="AF29" s="22">
        <f t="shared" si="1"/>
        <v>40</v>
      </c>
      <c r="AG29" s="22">
        <f t="shared" si="1"/>
        <v>40</v>
      </c>
      <c r="AH29" s="22">
        <f t="shared" si="1"/>
        <v>40</v>
      </c>
      <c r="AI29" s="22">
        <f>(AJ137*AI53+AJ140*AI65+AJ141*AI77)/AJ164/1000*100</f>
        <v>40</v>
      </c>
      <c r="AJ29" s="22">
        <f>(AK137*AJ53+AK140*AJ65+AK141*AJ77)/AK164/1000*100</f>
        <v>40</v>
      </c>
      <c r="AK29" s="22">
        <f>(AM137*AK53+AM140*AK65+AM141*AK77)/AM164/1000*100</f>
        <v>40</v>
      </c>
      <c r="AL29" s="22">
        <v>40</v>
      </c>
      <c r="AM29" t="s">
        <v>275</v>
      </c>
    </row>
    <row r="30" spans="3:39" x14ac:dyDescent="0.25">
      <c r="C30" t="s">
        <v>276</v>
      </c>
      <c r="D30" s="22">
        <f>(E137*D51+E140*D63+E141*D75)/E164/1000*100</f>
        <v>53.307373631357315</v>
      </c>
      <c r="E30" s="22">
        <f t="shared" ref="E30:AH30" si="2">(F137*E51+F140*E63+F141*E75)/F164/1000*100</f>
        <v>54.006415019200695</v>
      </c>
      <c r="F30" s="22">
        <f t="shared" si="2"/>
        <v>57.11272224223648</v>
      </c>
      <c r="G30" s="22">
        <f t="shared" si="2"/>
        <v>57.755128735822503</v>
      </c>
      <c r="H30" s="22">
        <f t="shared" si="2"/>
        <v>60</v>
      </c>
      <c r="I30" s="22">
        <f t="shared" si="2"/>
        <v>60</v>
      </c>
      <c r="J30" s="22">
        <f t="shared" si="2"/>
        <v>60</v>
      </c>
      <c r="K30" s="22">
        <f t="shared" si="2"/>
        <v>60</v>
      </c>
      <c r="L30" s="22">
        <f t="shared" si="2"/>
        <v>60</v>
      </c>
      <c r="M30" s="22">
        <f t="shared" si="2"/>
        <v>60</v>
      </c>
      <c r="N30" s="22">
        <f t="shared" si="2"/>
        <v>60</v>
      </c>
      <c r="O30" s="22">
        <f t="shared" si="2"/>
        <v>60</v>
      </c>
      <c r="P30" s="22">
        <f t="shared" si="2"/>
        <v>60</v>
      </c>
      <c r="Q30" s="22">
        <f t="shared" si="2"/>
        <v>60</v>
      </c>
      <c r="R30" s="22">
        <f t="shared" si="2"/>
        <v>60</v>
      </c>
      <c r="S30" s="22">
        <f t="shared" si="2"/>
        <v>60</v>
      </c>
      <c r="T30" s="22">
        <f t="shared" si="2"/>
        <v>60</v>
      </c>
      <c r="U30" s="22">
        <f t="shared" si="2"/>
        <v>60</v>
      </c>
      <c r="V30" s="22">
        <f t="shared" si="2"/>
        <v>60</v>
      </c>
      <c r="W30" s="22">
        <f t="shared" si="2"/>
        <v>59.999999999999986</v>
      </c>
      <c r="X30" s="22">
        <f t="shared" si="2"/>
        <v>59.999999999999986</v>
      </c>
      <c r="Y30" s="22">
        <f t="shared" si="2"/>
        <v>60</v>
      </c>
      <c r="Z30" s="22">
        <f t="shared" si="2"/>
        <v>60.000000000000007</v>
      </c>
      <c r="AA30" s="22">
        <f t="shared" si="2"/>
        <v>60</v>
      </c>
      <c r="AB30" s="22">
        <f t="shared" si="2"/>
        <v>59.999999999999986</v>
      </c>
      <c r="AC30" s="22">
        <f t="shared" si="2"/>
        <v>60</v>
      </c>
      <c r="AD30" s="22">
        <f t="shared" si="2"/>
        <v>60</v>
      </c>
      <c r="AE30" s="22">
        <f t="shared" si="2"/>
        <v>60</v>
      </c>
      <c r="AF30" s="22">
        <f t="shared" si="2"/>
        <v>59.999999999999986</v>
      </c>
      <c r="AG30" s="22">
        <f t="shared" si="2"/>
        <v>60</v>
      </c>
      <c r="AH30" s="22">
        <f t="shared" si="2"/>
        <v>60</v>
      </c>
      <c r="AI30" s="22">
        <f>(AJ137*AI51+AJ140*AI63+AJ141*AI75)/AJ164/1000*100</f>
        <v>60</v>
      </c>
      <c r="AJ30" s="22">
        <f>(AK137*AJ51+AK140*AJ63+AK141*AJ75)/AK164/1000*100</f>
        <v>59.999999999999986</v>
      </c>
      <c r="AK30" s="22">
        <f>(AM137*AK51+AM140*AK63+AM141*AK75)/AM164/1000*100</f>
        <v>60</v>
      </c>
      <c r="AL30" s="22">
        <v>60</v>
      </c>
      <c r="AM30" t="s">
        <v>276</v>
      </c>
    </row>
    <row r="31" spans="3:39" x14ac:dyDescent="0.25">
      <c r="C31" t="s">
        <v>277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 s="22">
        <v>0</v>
      </c>
      <c r="AM31" t="s">
        <v>277</v>
      </c>
    </row>
    <row r="32" spans="3:39" x14ac:dyDescent="0.25">
      <c r="C32" s="242" t="s">
        <v>54</v>
      </c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2"/>
      <c r="AJ32" s="242"/>
      <c r="AK32" s="242"/>
      <c r="AL32" s="242"/>
      <c r="AM32" s="242" t="s">
        <v>54</v>
      </c>
    </row>
    <row r="33" spans="3:39" x14ac:dyDescent="0.25">
      <c r="C33" t="s">
        <v>272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 s="22">
        <v>0</v>
      </c>
      <c r="AM33" t="s">
        <v>272</v>
      </c>
    </row>
    <row r="34" spans="3:39" x14ac:dyDescent="0.25">
      <c r="C34" t="s">
        <v>273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 s="22">
        <v>0</v>
      </c>
      <c r="AM34" t="s">
        <v>273</v>
      </c>
    </row>
    <row r="35" spans="3:39" x14ac:dyDescent="0.25">
      <c r="C35" t="s">
        <v>274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 s="22">
        <v>0</v>
      </c>
      <c r="AM35" t="s">
        <v>274</v>
      </c>
    </row>
    <row r="36" spans="3:39" x14ac:dyDescent="0.25">
      <c r="C36" t="s">
        <v>275</v>
      </c>
      <c r="D36">
        <v>30</v>
      </c>
      <c r="E36">
        <v>30</v>
      </c>
      <c r="F36">
        <v>30</v>
      </c>
      <c r="G36">
        <v>30</v>
      </c>
      <c r="H36">
        <v>30</v>
      </c>
      <c r="I36">
        <v>30</v>
      </c>
      <c r="J36">
        <v>30</v>
      </c>
      <c r="K36">
        <v>30</v>
      </c>
      <c r="L36">
        <v>30</v>
      </c>
      <c r="M36">
        <v>30</v>
      </c>
      <c r="N36">
        <v>30</v>
      </c>
      <c r="O36">
        <v>30</v>
      </c>
      <c r="P36">
        <v>30</v>
      </c>
      <c r="Q36">
        <v>30</v>
      </c>
      <c r="R36">
        <v>30</v>
      </c>
      <c r="S36">
        <v>30</v>
      </c>
      <c r="T36">
        <v>30</v>
      </c>
      <c r="U36">
        <v>30</v>
      </c>
      <c r="V36">
        <v>30</v>
      </c>
      <c r="W36">
        <v>30</v>
      </c>
      <c r="X36">
        <v>30</v>
      </c>
      <c r="Y36">
        <v>30</v>
      </c>
      <c r="Z36">
        <v>30</v>
      </c>
      <c r="AA36">
        <v>30</v>
      </c>
      <c r="AB36">
        <v>30</v>
      </c>
      <c r="AC36">
        <v>30</v>
      </c>
      <c r="AD36">
        <v>30</v>
      </c>
      <c r="AE36">
        <v>30</v>
      </c>
      <c r="AF36">
        <v>30</v>
      </c>
      <c r="AG36">
        <v>30</v>
      </c>
      <c r="AH36">
        <v>30</v>
      </c>
      <c r="AI36">
        <v>30</v>
      </c>
      <c r="AJ36">
        <v>30</v>
      </c>
      <c r="AK36">
        <v>30</v>
      </c>
      <c r="AL36" s="22">
        <v>30</v>
      </c>
      <c r="AM36" t="s">
        <v>275</v>
      </c>
    </row>
    <row r="37" spans="3:39" x14ac:dyDescent="0.25">
      <c r="C37" t="s">
        <v>276</v>
      </c>
      <c r="D37">
        <v>70</v>
      </c>
      <c r="E37">
        <v>70</v>
      </c>
      <c r="F37">
        <v>70</v>
      </c>
      <c r="G37">
        <v>70</v>
      </c>
      <c r="H37">
        <v>70</v>
      </c>
      <c r="I37">
        <v>70</v>
      </c>
      <c r="J37">
        <v>70</v>
      </c>
      <c r="K37">
        <v>70</v>
      </c>
      <c r="L37">
        <v>70</v>
      </c>
      <c r="M37">
        <v>70</v>
      </c>
      <c r="N37">
        <v>70</v>
      </c>
      <c r="O37">
        <v>70</v>
      </c>
      <c r="P37">
        <v>70</v>
      </c>
      <c r="Q37">
        <v>70</v>
      </c>
      <c r="R37">
        <v>70</v>
      </c>
      <c r="S37">
        <v>70</v>
      </c>
      <c r="T37">
        <v>70</v>
      </c>
      <c r="U37">
        <v>70</v>
      </c>
      <c r="V37">
        <v>70</v>
      </c>
      <c r="W37">
        <v>70</v>
      </c>
      <c r="X37">
        <v>70</v>
      </c>
      <c r="Y37">
        <v>70</v>
      </c>
      <c r="Z37">
        <v>70</v>
      </c>
      <c r="AA37">
        <v>70</v>
      </c>
      <c r="AB37">
        <v>70</v>
      </c>
      <c r="AC37">
        <v>70</v>
      </c>
      <c r="AD37">
        <v>70</v>
      </c>
      <c r="AE37">
        <v>70</v>
      </c>
      <c r="AF37">
        <v>70</v>
      </c>
      <c r="AG37">
        <v>70</v>
      </c>
      <c r="AH37">
        <v>70</v>
      </c>
      <c r="AI37">
        <v>70</v>
      </c>
      <c r="AJ37">
        <v>70</v>
      </c>
      <c r="AK37">
        <v>70</v>
      </c>
      <c r="AL37" s="22">
        <v>70</v>
      </c>
      <c r="AM37" t="s">
        <v>276</v>
      </c>
    </row>
    <row r="38" spans="3:39" x14ac:dyDescent="0.25">
      <c r="C38" t="s">
        <v>277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 s="22">
        <v>0</v>
      </c>
      <c r="AM38" t="s">
        <v>277</v>
      </c>
    </row>
    <row r="39" spans="3:39" x14ac:dyDescent="0.25">
      <c r="C39" s="242" t="s">
        <v>61</v>
      </c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2"/>
      <c r="AJ39" s="242"/>
      <c r="AK39" s="242"/>
      <c r="AL39" s="242"/>
      <c r="AM39" s="242" t="s">
        <v>61</v>
      </c>
    </row>
    <row r="40" spans="3:39" x14ac:dyDescent="0.25">
      <c r="C40" t="s">
        <v>272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 s="22">
        <v>0</v>
      </c>
      <c r="AM40" t="s">
        <v>272</v>
      </c>
    </row>
    <row r="41" spans="3:39" x14ac:dyDescent="0.25">
      <c r="C41" t="s">
        <v>273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 s="22">
        <v>0</v>
      </c>
      <c r="AM41" t="s">
        <v>273</v>
      </c>
    </row>
    <row r="42" spans="3:39" x14ac:dyDescent="0.25">
      <c r="C42" t="s">
        <v>274</v>
      </c>
      <c r="D42">
        <v>35.601221395479435</v>
      </c>
      <c r="E42">
        <v>35.267056080541117</v>
      </c>
      <c r="F42">
        <v>41.574760449675566</v>
      </c>
      <c r="G42">
        <v>52.335879167854095</v>
      </c>
      <c r="H42">
        <v>55.369662363455809</v>
      </c>
      <c r="I42">
        <v>65.735450489616142</v>
      </c>
      <c r="J42">
        <v>63.371119169440171</v>
      </c>
      <c r="K42">
        <v>69.386592420805826</v>
      </c>
      <c r="L42">
        <v>81.480666466526557</v>
      </c>
      <c r="M42">
        <v>83.046632124352328</v>
      </c>
      <c r="N42">
        <v>93.227094572118645</v>
      </c>
      <c r="O42">
        <v>97.41834579599292</v>
      </c>
      <c r="P42">
        <v>80</v>
      </c>
      <c r="Q42">
        <v>68.268251075873295</v>
      </c>
      <c r="R42">
        <v>59.575884932651149</v>
      </c>
      <c r="S42">
        <v>44.192650412308168</v>
      </c>
      <c r="T42">
        <v>32.021523484503334</v>
      </c>
      <c r="U42">
        <v>31.141018889147748</v>
      </c>
      <c r="V42">
        <v>25.51077767535882</v>
      </c>
      <c r="W42">
        <v>22.698070870590975</v>
      </c>
      <c r="X42">
        <v>22.372634394784097</v>
      </c>
      <c r="Y42">
        <v>24.100960816815821</v>
      </c>
      <c r="Z42">
        <v>24.138850497968786</v>
      </c>
      <c r="AA42">
        <v>24.133126018273011</v>
      </c>
      <c r="AB42">
        <v>24.071026323922364</v>
      </c>
      <c r="AC42">
        <v>24.132946004963767</v>
      </c>
      <c r="AD42">
        <v>24.110328338773048</v>
      </c>
      <c r="AE42">
        <v>24.132946004963767</v>
      </c>
      <c r="AF42">
        <v>24</v>
      </c>
      <c r="AG42">
        <v>24.030746093448556</v>
      </c>
      <c r="AH42" s="22">
        <v>24.080837462428473</v>
      </c>
      <c r="AI42">
        <v>24.029691249358297</v>
      </c>
      <c r="AJ42">
        <v>24.08979481770529</v>
      </c>
      <c r="AK42">
        <v>24.070904535200171</v>
      </c>
      <c r="AL42">
        <v>24.134467127848907</v>
      </c>
      <c r="AM42" t="s">
        <v>274</v>
      </c>
    </row>
    <row r="43" spans="3:39" x14ac:dyDescent="0.25">
      <c r="C43" t="s">
        <v>275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 s="22">
        <v>0</v>
      </c>
      <c r="AI43">
        <v>0</v>
      </c>
      <c r="AJ43">
        <v>0</v>
      </c>
      <c r="AK43">
        <v>0</v>
      </c>
      <c r="AL43">
        <v>0</v>
      </c>
      <c r="AM43" t="s">
        <v>275</v>
      </c>
    </row>
    <row r="44" spans="3:39" x14ac:dyDescent="0.25">
      <c r="C44" t="s">
        <v>276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 s="22">
        <v>0</v>
      </c>
      <c r="AI44">
        <v>0</v>
      </c>
      <c r="AJ44">
        <v>0</v>
      </c>
      <c r="AK44">
        <v>0</v>
      </c>
      <c r="AL44">
        <v>0</v>
      </c>
      <c r="AM44" t="s">
        <v>276</v>
      </c>
    </row>
    <row r="45" spans="3:39" x14ac:dyDescent="0.25">
      <c r="C45" t="s">
        <v>277</v>
      </c>
      <c r="D45">
        <v>64.398778604520572</v>
      </c>
      <c r="E45">
        <v>64.73294391945889</v>
      </c>
      <c r="F45">
        <v>58.425239550324427</v>
      </c>
      <c r="G45">
        <v>47.664120832145912</v>
      </c>
      <c r="H45">
        <v>44.630337636544191</v>
      </c>
      <c r="I45">
        <v>34.264549510383851</v>
      </c>
      <c r="J45">
        <v>36.628880830559837</v>
      </c>
      <c r="K45">
        <v>30.613407579194167</v>
      </c>
      <c r="L45">
        <v>18.519333533473432</v>
      </c>
      <c r="M45">
        <v>16.953367875647668</v>
      </c>
      <c r="N45">
        <v>6.772905427881347</v>
      </c>
      <c r="O45">
        <v>2.5816542040070782</v>
      </c>
      <c r="P45">
        <v>20</v>
      </c>
      <c r="Q45">
        <v>31.731748924126702</v>
      </c>
      <c r="R45">
        <v>40.424115067348858</v>
      </c>
      <c r="S45">
        <v>55.807349587691832</v>
      </c>
      <c r="T45">
        <v>67.978476515496666</v>
      </c>
      <c r="U45">
        <v>68.858981110852255</v>
      </c>
      <c r="V45">
        <v>74.489222324641176</v>
      </c>
      <c r="W45">
        <v>77.301929129409032</v>
      </c>
      <c r="X45">
        <v>77.6273656052159</v>
      </c>
      <c r="Y45">
        <v>75.899039183184186</v>
      </c>
      <c r="Z45">
        <v>75.861149502031225</v>
      </c>
      <c r="AA45">
        <v>75.866873981726997</v>
      </c>
      <c r="AB45">
        <v>75.928973676077632</v>
      </c>
      <c r="AC45">
        <v>75.867053995036244</v>
      </c>
      <c r="AD45">
        <v>75.889671661226956</v>
      </c>
      <c r="AE45">
        <v>75.867053995036244</v>
      </c>
      <c r="AF45">
        <v>76</v>
      </c>
      <c r="AG45">
        <v>75.969253906551444</v>
      </c>
      <c r="AH45" s="22">
        <v>75.919162537571523</v>
      </c>
      <c r="AI45">
        <v>75.970308750641706</v>
      </c>
      <c r="AJ45">
        <v>75.910205182294703</v>
      </c>
      <c r="AK45">
        <v>75.929095464799829</v>
      </c>
      <c r="AL45">
        <v>75.865532872151093</v>
      </c>
      <c r="AM45" t="s">
        <v>277</v>
      </c>
    </row>
    <row r="48" spans="3:39" x14ac:dyDescent="0.25">
      <c r="C48" s="129" t="s">
        <v>381</v>
      </c>
      <c r="D48" s="253"/>
    </row>
    <row r="49" spans="3:39" ht="15.75" thickBot="1" x14ac:dyDescent="0.3"/>
    <row r="50" spans="3:39" ht="27" thickBot="1" x14ac:dyDescent="0.3">
      <c r="C50" s="282" t="s">
        <v>382</v>
      </c>
      <c r="D50" s="282">
        <v>1989</v>
      </c>
      <c r="E50" s="282">
        <v>1990</v>
      </c>
      <c r="F50" s="282">
        <v>1991</v>
      </c>
      <c r="G50" s="282">
        <v>1992</v>
      </c>
      <c r="H50" s="282">
        <v>1993</v>
      </c>
      <c r="I50" s="282">
        <v>1994</v>
      </c>
      <c r="J50" s="282">
        <v>1995</v>
      </c>
      <c r="K50" s="282">
        <v>1996</v>
      </c>
      <c r="L50" s="282">
        <v>1997</v>
      </c>
      <c r="M50" s="282">
        <v>1998</v>
      </c>
      <c r="N50" s="282">
        <v>1999</v>
      </c>
      <c r="O50" s="282">
        <v>2000</v>
      </c>
      <c r="P50" s="282">
        <v>2001</v>
      </c>
      <c r="Q50" s="282">
        <v>2002</v>
      </c>
      <c r="R50" s="282">
        <v>2003</v>
      </c>
      <c r="S50" s="282">
        <v>2004</v>
      </c>
      <c r="T50" s="282">
        <v>2005</v>
      </c>
      <c r="U50" s="282">
        <v>2006</v>
      </c>
      <c r="V50" s="282">
        <v>2007</v>
      </c>
      <c r="W50" s="282">
        <v>2008</v>
      </c>
      <c r="X50" s="282">
        <v>2009</v>
      </c>
      <c r="Y50" s="282">
        <v>2010</v>
      </c>
      <c r="Z50" s="282">
        <v>2011</v>
      </c>
      <c r="AA50" s="282">
        <v>2012</v>
      </c>
      <c r="AB50" s="283">
        <v>2013</v>
      </c>
      <c r="AC50" s="283">
        <v>2014</v>
      </c>
      <c r="AD50" s="283">
        <v>2015</v>
      </c>
      <c r="AE50" s="283">
        <v>2016</v>
      </c>
      <c r="AF50" s="283">
        <v>2017</v>
      </c>
      <c r="AG50" s="283">
        <v>2018</v>
      </c>
      <c r="AH50" s="283">
        <v>2019</v>
      </c>
      <c r="AI50" s="282">
        <v>2020</v>
      </c>
      <c r="AJ50" s="282">
        <v>2021</v>
      </c>
      <c r="AK50" s="282">
        <v>2022</v>
      </c>
      <c r="AL50" s="282">
        <v>2023</v>
      </c>
      <c r="AM50" s="282" t="s">
        <v>382</v>
      </c>
    </row>
    <row r="51" spans="3:39" ht="15.75" thickBot="1" x14ac:dyDescent="0.3">
      <c r="C51" s="285" t="s">
        <v>383</v>
      </c>
      <c r="D51" s="284">
        <v>0.6</v>
      </c>
      <c r="E51" s="284">
        <v>0.6</v>
      </c>
      <c r="F51" s="284">
        <v>0.6</v>
      </c>
      <c r="G51" s="284">
        <v>0.6</v>
      </c>
      <c r="H51" s="284">
        <v>0.6</v>
      </c>
      <c r="I51" s="284">
        <v>0.6</v>
      </c>
      <c r="J51" s="284">
        <v>0.6</v>
      </c>
      <c r="K51" s="284">
        <v>0.6</v>
      </c>
      <c r="L51" s="284">
        <v>0.6</v>
      </c>
      <c r="M51" s="284">
        <v>0.6</v>
      </c>
      <c r="N51" s="284">
        <v>0.6</v>
      </c>
      <c r="O51" s="284">
        <v>0.6</v>
      </c>
      <c r="P51" s="284">
        <v>0.6</v>
      </c>
      <c r="Q51" s="284">
        <v>0.6</v>
      </c>
      <c r="R51" s="284">
        <v>0.6</v>
      </c>
      <c r="S51" s="284">
        <v>0.6</v>
      </c>
      <c r="T51" s="284">
        <v>0.6</v>
      </c>
      <c r="U51" s="284">
        <v>0.6</v>
      </c>
      <c r="V51" s="284">
        <v>0.6</v>
      </c>
      <c r="W51" s="284">
        <v>0.6</v>
      </c>
      <c r="X51" s="284">
        <v>0.6</v>
      </c>
      <c r="Y51" s="284">
        <v>0.6</v>
      </c>
      <c r="Z51" s="284">
        <v>0.6</v>
      </c>
      <c r="AA51" s="284">
        <v>0.6</v>
      </c>
      <c r="AB51" s="284">
        <v>0.6</v>
      </c>
      <c r="AC51" s="284">
        <v>0.6</v>
      </c>
      <c r="AD51" s="284">
        <v>0.6</v>
      </c>
      <c r="AE51" s="284">
        <v>0.6</v>
      </c>
      <c r="AF51" s="284">
        <v>0.6</v>
      </c>
      <c r="AG51" s="284">
        <v>0.6</v>
      </c>
      <c r="AH51" s="284">
        <v>0.6</v>
      </c>
      <c r="AI51" s="284">
        <v>0.6</v>
      </c>
      <c r="AJ51" s="284">
        <v>0.6</v>
      </c>
      <c r="AK51" s="284">
        <v>0.6</v>
      </c>
      <c r="AL51" s="284">
        <v>0.6</v>
      </c>
      <c r="AM51" s="285" t="s">
        <v>383</v>
      </c>
    </row>
    <row r="52" spans="3:39" ht="15.75" thickBot="1" x14ac:dyDescent="0.3">
      <c r="C52" s="285" t="s">
        <v>384</v>
      </c>
      <c r="D52" s="284">
        <v>0.15</v>
      </c>
      <c r="E52" s="284">
        <v>0.15</v>
      </c>
      <c r="F52" s="284">
        <v>0.15</v>
      </c>
      <c r="G52" s="284">
        <v>0.1</v>
      </c>
      <c r="H52" s="284">
        <v>0</v>
      </c>
      <c r="I52" s="284">
        <v>0</v>
      </c>
      <c r="J52" s="284">
        <v>0</v>
      </c>
      <c r="K52" s="284">
        <v>0</v>
      </c>
      <c r="L52" s="284">
        <v>0</v>
      </c>
      <c r="M52" s="284">
        <v>0</v>
      </c>
      <c r="N52" s="284">
        <v>0</v>
      </c>
      <c r="O52" s="284">
        <v>0</v>
      </c>
      <c r="P52" s="284">
        <v>0</v>
      </c>
      <c r="Q52" s="284">
        <v>0</v>
      </c>
      <c r="R52" s="284">
        <v>0</v>
      </c>
      <c r="S52" s="284">
        <v>0</v>
      </c>
      <c r="T52" s="284">
        <v>0</v>
      </c>
      <c r="U52" s="284">
        <v>0</v>
      </c>
      <c r="V52" s="284">
        <v>0</v>
      </c>
      <c r="W52" s="284">
        <v>0</v>
      </c>
      <c r="X52" s="284">
        <v>0</v>
      </c>
      <c r="Y52" s="284">
        <v>0</v>
      </c>
      <c r="Z52" s="284">
        <v>0</v>
      </c>
      <c r="AA52" s="284">
        <v>0</v>
      </c>
      <c r="AB52" s="284">
        <v>0</v>
      </c>
      <c r="AC52" s="284">
        <v>0</v>
      </c>
      <c r="AD52" s="284">
        <v>0</v>
      </c>
      <c r="AE52" s="284">
        <v>0</v>
      </c>
      <c r="AF52" s="284">
        <v>0</v>
      </c>
      <c r="AG52" s="284">
        <v>0</v>
      </c>
      <c r="AH52" s="284">
        <v>0</v>
      </c>
      <c r="AI52" s="284">
        <v>0</v>
      </c>
      <c r="AJ52" s="284">
        <v>0</v>
      </c>
      <c r="AK52" s="284">
        <v>0</v>
      </c>
      <c r="AL52" s="284">
        <v>0</v>
      </c>
      <c r="AM52" s="285" t="s">
        <v>384</v>
      </c>
    </row>
    <row r="53" spans="3:39" ht="15.75" thickBot="1" x14ac:dyDescent="0.3">
      <c r="C53" s="285" t="s">
        <v>385</v>
      </c>
      <c r="D53" s="284">
        <v>0.25</v>
      </c>
      <c r="E53" s="284">
        <v>0.25</v>
      </c>
      <c r="F53" s="284">
        <v>0.25</v>
      </c>
      <c r="G53" s="284">
        <v>0.3</v>
      </c>
      <c r="H53" s="284">
        <v>0.4</v>
      </c>
      <c r="I53" s="284">
        <v>0.4</v>
      </c>
      <c r="J53" s="284">
        <v>0.4</v>
      </c>
      <c r="K53" s="284">
        <v>0.4</v>
      </c>
      <c r="L53" s="284">
        <v>0.4</v>
      </c>
      <c r="M53" s="284">
        <v>0.4</v>
      </c>
      <c r="N53" s="284">
        <v>0.4</v>
      </c>
      <c r="O53" s="284">
        <v>0.4</v>
      </c>
      <c r="P53" s="284">
        <v>0.4</v>
      </c>
      <c r="Q53" s="284">
        <v>0.4</v>
      </c>
      <c r="R53" s="284">
        <v>0.4</v>
      </c>
      <c r="S53" s="284">
        <v>0.4</v>
      </c>
      <c r="T53" s="284">
        <v>0.4</v>
      </c>
      <c r="U53" s="284">
        <v>0.4</v>
      </c>
      <c r="V53" s="284">
        <v>0.4</v>
      </c>
      <c r="W53" s="284">
        <v>0.4</v>
      </c>
      <c r="X53" s="284">
        <v>0.4</v>
      </c>
      <c r="Y53" s="284">
        <v>0.4</v>
      </c>
      <c r="Z53" s="284">
        <v>0.4</v>
      </c>
      <c r="AA53" s="284">
        <v>0.4</v>
      </c>
      <c r="AB53" s="284">
        <v>0.4</v>
      </c>
      <c r="AC53" s="284">
        <v>0.4</v>
      </c>
      <c r="AD53" s="284">
        <v>0.4</v>
      </c>
      <c r="AE53" s="284">
        <v>0.4</v>
      </c>
      <c r="AF53" s="284">
        <v>0.4</v>
      </c>
      <c r="AG53" s="284">
        <v>0.4</v>
      </c>
      <c r="AH53" s="284">
        <v>0.4</v>
      </c>
      <c r="AI53" s="284">
        <v>0.4</v>
      </c>
      <c r="AJ53" s="284">
        <v>0.4</v>
      </c>
      <c r="AK53" s="284">
        <v>0.4</v>
      </c>
      <c r="AL53" s="284">
        <v>0.4</v>
      </c>
      <c r="AM53" s="285" t="s">
        <v>385</v>
      </c>
    </row>
    <row r="54" spans="3:39" ht="15.75" thickBot="1" x14ac:dyDescent="0.3">
      <c r="C54" s="285" t="s">
        <v>386</v>
      </c>
      <c r="D54" s="284">
        <v>0</v>
      </c>
      <c r="E54" s="284">
        <v>0</v>
      </c>
      <c r="F54" s="284">
        <v>0</v>
      </c>
      <c r="G54" s="284">
        <v>0</v>
      </c>
      <c r="H54" s="284">
        <v>0</v>
      </c>
      <c r="I54" s="284">
        <v>0</v>
      </c>
      <c r="J54" s="284">
        <v>0</v>
      </c>
      <c r="K54" s="284">
        <v>0</v>
      </c>
      <c r="L54" s="284">
        <v>0</v>
      </c>
      <c r="M54" s="284">
        <v>0</v>
      </c>
      <c r="N54" s="284">
        <v>0</v>
      </c>
      <c r="O54" s="284">
        <v>0</v>
      </c>
      <c r="P54" s="284">
        <v>0</v>
      </c>
      <c r="Q54" s="284">
        <v>0</v>
      </c>
      <c r="R54" s="284">
        <v>0</v>
      </c>
      <c r="S54" s="284">
        <v>0</v>
      </c>
      <c r="T54" s="284">
        <v>0</v>
      </c>
      <c r="U54" s="284">
        <v>0</v>
      </c>
      <c r="V54" s="284">
        <v>0</v>
      </c>
      <c r="W54" s="284">
        <v>0</v>
      </c>
      <c r="X54" s="284">
        <v>0</v>
      </c>
      <c r="Y54" s="284">
        <v>0</v>
      </c>
      <c r="Z54" s="284">
        <v>0</v>
      </c>
      <c r="AA54" s="284">
        <v>0</v>
      </c>
      <c r="AB54" s="284">
        <v>0</v>
      </c>
      <c r="AC54" s="284">
        <v>0</v>
      </c>
      <c r="AD54" s="284">
        <v>0</v>
      </c>
      <c r="AE54" s="284">
        <v>0</v>
      </c>
      <c r="AF54" s="284">
        <v>0</v>
      </c>
      <c r="AG54" s="284">
        <v>0</v>
      </c>
      <c r="AH54" s="284">
        <v>0</v>
      </c>
      <c r="AI54" s="284">
        <v>0</v>
      </c>
      <c r="AJ54" s="284">
        <v>0</v>
      </c>
      <c r="AK54" s="284">
        <v>0</v>
      </c>
      <c r="AL54" s="284">
        <v>0</v>
      </c>
      <c r="AM54" s="285" t="s">
        <v>386</v>
      </c>
    </row>
    <row r="55" spans="3:39" ht="15.75" thickBot="1" x14ac:dyDescent="0.3">
      <c r="C55" s="285" t="s">
        <v>387</v>
      </c>
      <c r="D55" s="284">
        <v>0</v>
      </c>
      <c r="E55" s="284">
        <v>0</v>
      </c>
      <c r="F55" s="284">
        <v>0</v>
      </c>
      <c r="G55" s="284">
        <v>0</v>
      </c>
      <c r="H55" s="284">
        <v>0</v>
      </c>
      <c r="I55" s="284">
        <v>0</v>
      </c>
      <c r="J55" s="284">
        <v>0</v>
      </c>
      <c r="K55" s="284">
        <v>0</v>
      </c>
      <c r="L55" s="284">
        <v>0</v>
      </c>
      <c r="M55" s="284">
        <v>0</v>
      </c>
      <c r="N55" s="284">
        <v>0</v>
      </c>
      <c r="O55" s="284">
        <v>0</v>
      </c>
      <c r="P55" s="284">
        <v>0</v>
      </c>
      <c r="Q55" s="284">
        <v>0</v>
      </c>
      <c r="R55" s="284">
        <v>0</v>
      </c>
      <c r="S55" s="284">
        <v>0</v>
      </c>
      <c r="T55" s="284">
        <v>0</v>
      </c>
      <c r="U55" s="284">
        <v>0</v>
      </c>
      <c r="V55" s="284">
        <v>0</v>
      </c>
      <c r="W55" s="284">
        <v>0</v>
      </c>
      <c r="X55" s="284">
        <v>0</v>
      </c>
      <c r="Y55" s="284">
        <v>0</v>
      </c>
      <c r="Z55" s="284">
        <v>0</v>
      </c>
      <c r="AA55" s="284">
        <v>0</v>
      </c>
      <c r="AB55" s="284">
        <v>0</v>
      </c>
      <c r="AC55" s="284">
        <v>0</v>
      </c>
      <c r="AD55" s="284">
        <v>0</v>
      </c>
      <c r="AE55" s="284">
        <v>0</v>
      </c>
      <c r="AF55" s="284">
        <v>0</v>
      </c>
      <c r="AG55" s="284">
        <v>0</v>
      </c>
      <c r="AH55" s="284">
        <v>0</v>
      </c>
      <c r="AI55" s="284">
        <v>0</v>
      </c>
      <c r="AJ55" s="284">
        <v>0</v>
      </c>
      <c r="AK55" s="284">
        <v>0</v>
      </c>
      <c r="AL55" s="284">
        <v>0</v>
      </c>
      <c r="AM55" s="285" t="s">
        <v>387</v>
      </c>
    </row>
    <row r="56" spans="3:39" ht="15.75" thickBot="1" x14ac:dyDescent="0.3">
      <c r="C56" s="285" t="s">
        <v>388</v>
      </c>
      <c r="D56" s="284">
        <v>0</v>
      </c>
      <c r="E56" s="284">
        <v>0</v>
      </c>
      <c r="F56" s="284">
        <v>0</v>
      </c>
      <c r="G56" s="284">
        <v>0</v>
      </c>
      <c r="H56" s="284">
        <v>0</v>
      </c>
      <c r="I56" s="284">
        <v>0</v>
      </c>
      <c r="J56" s="284">
        <v>0</v>
      </c>
      <c r="K56" s="284">
        <v>0</v>
      </c>
      <c r="L56" s="284">
        <v>0</v>
      </c>
      <c r="M56" s="284">
        <v>0</v>
      </c>
      <c r="N56" s="284">
        <v>0</v>
      </c>
      <c r="O56" s="284">
        <v>0</v>
      </c>
      <c r="P56" s="284">
        <v>0</v>
      </c>
      <c r="Q56" s="284">
        <v>0</v>
      </c>
      <c r="R56" s="284">
        <v>0</v>
      </c>
      <c r="S56" s="284">
        <v>0</v>
      </c>
      <c r="T56" s="284">
        <v>0</v>
      </c>
      <c r="U56" s="284">
        <v>0</v>
      </c>
      <c r="V56" s="284">
        <v>0</v>
      </c>
      <c r="W56" s="284">
        <v>0</v>
      </c>
      <c r="X56" s="284">
        <v>0</v>
      </c>
      <c r="Y56" s="284">
        <v>0</v>
      </c>
      <c r="Z56" s="284">
        <v>0</v>
      </c>
      <c r="AA56" s="284">
        <v>0</v>
      </c>
      <c r="AB56" s="284">
        <v>0</v>
      </c>
      <c r="AC56" s="284">
        <v>0</v>
      </c>
      <c r="AD56" s="284">
        <v>0</v>
      </c>
      <c r="AE56" s="284">
        <v>0</v>
      </c>
      <c r="AF56" s="284">
        <v>0</v>
      </c>
      <c r="AG56" s="284">
        <v>0</v>
      </c>
      <c r="AH56" s="284">
        <v>0</v>
      </c>
      <c r="AI56" s="284">
        <v>0</v>
      </c>
      <c r="AJ56" s="284">
        <v>0</v>
      </c>
      <c r="AK56" s="284">
        <v>0</v>
      </c>
      <c r="AL56" s="284">
        <v>0</v>
      </c>
      <c r="AM56" s="285" t="s">
        <v>388</v>
      </c>
    </row>
    <row r="57" spans="3:39" ht="15.75" thickBot="1" x14ac:dyDescent="0.3">
      <c r="C57" s="285" t="s">
        <v>389</v>
      </c>
      <c r="D57" s="284">
        <v>0</v>
      </c>
      <c r="E57" s="284">
        <v>0</v>
      </c>
      <c r="F57" s="284">
        <v>0</v>
      </c>
      <c r="G57" s="284">
        <v>0</v>
      </c>
      <c r="H57" s="284">
        <v>0</v>
      </c>
      <c r="I57" s="284">
        <v>0</v>
      </c>
      <c r="J57" s="284">
        <v>0</v>
      </c>
      <c r="K57" s="284">
        <v>0</v>
      </c>
      <c r="L57" s="284">
        <v>0</v>
      </c>
      <c r="M57" s="284">
        <v>0</v>
      </c>
      <c r="N57" s="284">
        <v>0</v>
      </c>
      <c r="O57" s="284">
        <v>0</v>
      </c>
      <c r="P57" s="284">
        <v>0</v>
      </c>
      <c r="Q57" s="284">
        <v>0</v>
      </c>
      <c r="R57" s="284">
        <v>0</v>
      </c>
      <c r="S57" s="284">
        <v>0</v>
      </c>
      <c r="T57" s="284">
        <v>0</v>
      </c>
      <c r="U57" s="284">
        <v>0</v>
      </c>
      <c r="V57" s="284">
        <v>0</v>
      </c>
      <c r="W57" s="284">
        <v>0</v>
      </c>
      <c r="X57" s="284">
        <v>0</v>
      </c>
      <c r="Y57" s="284">
        <v>0</v>
      </c>
      <c r="Z57" s="284">
        <v>0</v>
      </c>
      <c r="AA57" s="284">
        <v>0</v>
      </c>
      <c r="AB57" s="284">
        <v>0</v>
      </c>
      <c r="AC57" s="284">
        <v>0</v>
      </c>
      <c r="AD57" s="284">
        <v>0</v>
      </c>
      <c r="AE57" s="284">
        <v>0</v>
      </c>
      <c r="AF57" s="284">
        <v>0</v>
      </c>
      <c r="AG57" s="284">
        <v>0</v>
      </c>
      <c r="AH57" s="284">
        <v>0</v>
      </c>
      <c r="AI57" s="284">
        <v>0</v>
      </c>
      <c r="AJ57" s="284">
        <v>0</v>
      </c>
      <c r="AK57" s="284">
        <v>0</v>
      </c>
      <c r="AL57" s="284">
        <v>0</v>
      </c>
      <c r="AM57" s="285" t="s">
        <v>389</v>
      </c>
    </row>
    <row r="58" spans="3:39" ht="15.75" thickBot="1" x14ac:dyDescent="0.3">
      <c r="C58" s="285" t="s">
        <v>390</v>
      </c>
      <c r="D58" s="284">
        <v>0</v>
      </c>
      <c r="E58" s="284">
        <v>0</v>
      </c>
      <c r="F58" s="284">
        <v>0</v>
      </c>
      <c r="G58" s="284">
        <v>0</v>
      </c>
      <c r="H58" s="284">
        <v>0</v>
      </c>
      <c r="I58" s="284">
        <v>0</v>
      </c>
      <c r="J58" s="284">
        <v>0</v>
      </c>
      <c r="K58" s="284">
        <v>0</v>
      </c>
      <c r="L58" s="284">
        <v>0</v>
      </c>
      <c r="M58" s="284">
        <v>0</v>
      </c>
      <c r="N58" s="284">
        <v>0</v>
      </c>
      <c r="O58" s="284">
        <v>0</v>
      </c>
      <c r="P58" s="284">
        <v>0</v>
      </c>
      <c r="Q58" s="284">
        <v>0</v>
      </c>
      <c r="R58" s="284">
        <v>0</v>
      </c>
      <c r="S58" s="284">
        <v>0</v>
      </c>
      <c r="T58" s="284">
        <v>0</v>
      </c>
      <c r="U58" s="284">
        <v>0</v>
      </c>
      <c r="V58" s="284">
        <v>0</v>
      </c>
      <c r="W58" s="284">
        <v>0</v>
      </c>
      <c r="X58" s="284">
        <v>0</v>
      </c>
      <c r="Y58" s="284">
        <v>0</v>
      </c>
      <c r="Z58" s="284">
        <v>0</v>
      </c>
      <c r="AA58" s="284">
        <v>0</v>
      </c>
      <c r="AB58" s="284">
        <v>0</v>
      </c>
      <c r="AC58" s="284">
        <v>0</v>
      </c>
      <c r="AD58" s="284">
        <v>0</v>
      </c>
      <c r="AE58" s="284">
        <v>0</v>
      </c>
      <c r="AF58" s="284">
        <v>0</v>
      </c>
      <c r="AG58" s="284">
        <v>0</v>
      </c>
      <c r="AH58" s="284">
        <v>0</v>
      </c>
      <c r="AI58" s="284">
        <v>0</v>
      </c>
      <c r="AJ58" s="284">
        <v>0</v>
      </c>
      <c r="AK58" s="284">
        <v>0</v>
      </c>
      <c r="AL58" s="284">
        <v>0</v>
      </c>
      <c r="AM58" s="285" t="s">
        <v>390</v>
      </c>
    </row>
    <row r="59" spans="3:39" ht="15.75" thickBot="1" x14ac:dyDescent="0.3">
      <c r="C59" s="285" t="s">
        <v>391</v>
      </c>
      <c r="D59" s="284">
        <v>0</v>
      </c>
      <c r="E59" s="284">
        <v>0</v>
      </c>
      <c r="F59" s="284">
        <v>0</v>
      </c>
      <c r="G59" s="284">
        <v>0</v>
      </c>
      <c r="H59" s="284">
        <v>0</v>
      </c>
      <c r="I59" s="284">
        <v>0</v>
      </c>
      <c r="J59" s="284">
        <v>0</v>
      </c>
      <c r="K59" s="284">
        <v>0</v>
      </c>
      <c r="L59" s="284">
        <v>0</v>
      </c>
      <c r="M59" s="284">
        <v>0</v>
      </c>
      <c r="N59" s="284">
        <v>0</v>
      </c>
      <c r="O59" s="284">
        <v>0</v>
      </c>
      <c r="P59" s="284">
        <v>0</v>
      </c>
      <c r="Q59" s="284">
        <v>0</v>
      </c>
      <c r="R59" s="284">
        <v>0</v>
      </c>
      <c r="S59" s="284">
        <v>0</v>
      </c>
      <c r="T59" s="284">
        <v>0</v>
      </c>
      <c r="U59" s="284">
        <v>0</v>
      </c>
      <c r="V59" s="284">
        <v>0</v>
      </c>
      <c r="W59" s="284">
        <v>0</v>
      </c>
      <c r="X59" s="284">
        <v>0</v>
      </c>
      <c r="Y59" s="284">
        <v>0</v>
      </c>
      <c r="Z59" s="284">
        <v>0</v>
      </c>
      <c r="AA59" s="284">
        <v>0</v>
      </c>
      <c r="AB59" s="284">
        <v>0</v>
      </c>
      <c r="AC59" s="284">
        <v>0</v>
      </c>
      <c r="AD59" s="284">
        <v>0</v>
      </c>
      <c r="AE59" s="284">
        <v>0</v>
      </c>
      <c r="AF59" s="284">
        <v>0</v>
      </c>
      <c r="AG59" s="284">
        <v>0</v>
      </c>
      <c r="AH59" s="284">
        <v>0</v>
      </c>
      <c r="AI59" s="284">
        <v>0</v>
      </c>
      <c r="AJ59" s="284">
        <v>0</v>
      </c>
      <c r="AK59" s="284">
        <v>0</v>
      </c>
      <c r="AL59" s="284">
        <v>0</v>
      </c>
      <c r="AM59" s="285" t="s">
        <v>391</v>
      </c>
    </row>
    <row r="61" spans="3:39" ht="15.75" thickBot="1" x14ac:dyDescent="0.3"/>
    <row r="62" spans="3:39" ht="27" thickBot="1" x14ac:dyDescent="0.3">
      <c r="C62" s="282" t="s">
        <v>392</v>
      </c>
      <c r="D62" s="282">
        <v>1989</v>
      </c>
      <c r="E62" s="282">
        <v>1990</v>
      </c>
      <c r="F62" s="282">
        <v>1991</v>
      </c>
      <c r="G62" s="282">
        <v>1992</v>
      </c>
      <c r="H62" s="282">
        <v>1993</v>
      </c>
      <c r="I62" s="282">
        <v>1994</v>
      </c>
      <c r="J62" s="282">
        <v>1995</v>
      </c>
      <c r="K62" s="282">
        <v>1996</v>
      </c>
      <c r="L62" s="282">
        <v>1997</v>
      </c>
      <c r="M62" s="282">
        <v>1998</v>
      </c>
      <c r="N62" s="282">
        <v>1999</v>
      </c>
      <c r="O62" s="282">
        <v>2000</v>
      </c>
      <c r="P62" s="282">
        <v>2001</v>
      </c>
      <c r="Q62" s="282">
        <v>2002</v>
      </c>
      <c r="R62" s="282">
        <v>2003</v>
      </c>
      <c r="S62" s="282">
        <v>2004</v>
      </c>
      <c r="T62" s="282">
        <v>2005</v>
      </c>
      <c r="U62" s="282">
        <v>2006</v>
      </c>
      <c r="V62" s="282">
        <v>2007</v>
      </c>
      <c r="W62" s="282">
        <v>2008</v>
      </c>
      <c r="X62" s="282">
        <v>2009</v>
      </c>
      <c r="Y62" s="282">
        <v>2010</v>
      </c>
      <c r="Z62" s="282">
        <v>2011</v>
      </c>
      <c r="AA62" s="282">
        <v>2012</v>
      </c>
      <c r="AB62" s="283">
        <v>2013</v>
      </c>
      <c r="AC62" s="283">
        <v>2014</v>
      </c>
      <c r="AD62" s="283">
        <v>2015</v>
      </c>
      <c r="AE62" s="283">
        <v>2016</v>
      </c>
      <c r="AF62" s="283">
        <v>2017</v>
      </c>
      <c r="AG62" s="283">
        <v>2018</v>
      </c>
      <c r="AH62" s="283">
        <v>2019</v>
      </c>
      <c r="AI62" s="282">
        <v>2020</v>
      </c>
      <c r="AJ62" s="282">
        <v>2021</v>
      </c>
      <c r="AK62" s="282">
        <v>2022</v>
      </c>
      <c r="AL62" s="282">
        <v>2023</v>
      </c>
      <c r="AM62" s="282" t="s">
        <v>392</v>
      </c>
    </row>
    <row r="63" spans="3:39" ht="15.75" thickBot="1" x14ac:dyDescent="0.3">
      <c r="C63" s="285" t="s">
        <v>383</v>
      </c>
      <c r="D63" s="284">
        <v>0.6</v>
      </c>
      <c r="E63" s="284">
        <v>0.6</v>
      </c>
      <c r="F63" s="284">
        <v>0.6</v>
      </c>
      <c r="G63" s="284">
        <v>0.6</v>
      </c>
      <c r="H63" s="284">
        <v>0.6</v>
      </c>
      <c r="I63" s="284">
        <v>0.6</v>
      </c>
      <c r="J63" s="284">
        <v>0.6</v>
      </c>
      <c r="K63" s="284">
        <v>0.6</v>
      </c>
      <c r="L63" s="284">
        <v>0.6</v>
      </c>
      <c r="M63" s="284">
        <v>0.6</v>
      </c>
      <c r="N63" s="284">
        <v>0.6</v>
      </c>
      <c r="O63" s="284">
        <v>0.6</v>
      </c>
      <c r="P63" s="284">
        <v>0.6</v>
      </c>
      <c r="Q63" s="284">
        <v>0.6</v>
      </c>
      <c r="R63" s="284">
        <v>0.6</v>
      </c>
      <c r="S63" s="284">
        <v>0.6</v>
      </c>
      <c r="T63" s="284">
        <v>0.6</v>
      </c>
      <c r="U63" s="284">
        <v>0.6</v>
      </c>
      <c r="V63" s="284">
        <v>0.6</v>
      </c>
      <c r="W63" s="284">
        <v>0.6</v>
      </c>
      <c r="X63" s="284">
        <v>0.6</v>
      </c>
      <c r="Y63" s="284">
        <v>0.6</v>
      </c>
      <c r="Z63" s="284">
        <v>0.6</v>
      </c>
      <c r="AA63" s="284">
        <v>0.6</v>
      </c>
      <c r="AB63" s="284">
        <v>0.6</v>
      </c>
      <c r="AC63" s="284">
        <v>0.6</v>
      </c>
      <c r="AD63" s="284">
        <v>0.6</v>
      </c>
      <c r="AE63" s="284">
        <v>0.6</v>
      </c>
      <c r="AF63" s="284">
        <v>0.6</v>
      </c>
      <c r="AG63" s="284">
        <v>0.6</v>
      </c>
      <c r="AH63" s="284">
        <v>0.6</v>
      </c>
      <c r="AI63" s="284">
        <v>0.6</v>
      </c>
      <c r="AJ63" s="284">
        <v>0.6</v>
      </c>
      <c r="AK63" s="284">
        <v>0.6</v>
      </c>
      <c r="AL63" s="284">
        <v>0.6</v>
      </c>
      <c r="AM63" s="285" t="s">
        <v>383</v>
      </c>
    </row>
    <row r="64" spans="3:39" ht="15.75" thickBot="1" x14ac:dyDescent="0.3">
      <c r="C64" s="285" t="s">
        <v>384</v>
      </c>
      <c r="D64" s="284">
        <v>0.15</v>
      </c>
      <c r="E64" s="284">
        <v>0.15</v>
      </c>
      <c r="F64" s="284">
        <v>0.15</v>
      </c>
      <c r="G64" s="284">
        <v>0.1</v>
      </c>
      <c r="H64" s="284">
        <v>0</v>
      </c>
      <c r="I64" s="284">
        <v>0</v>
      </c>
      <c r="J64" s="284">
        <v>0</v>
      </c>
      <c r="K64" s="284">
        <v>0</v>
      </c>
      <c r="L64" s="284">
        <v>0</v>
      </c>
      <c r="M64" s="284">
        <v>0</v>
      </c>
      <c r="N64" s="284">
        <v>0</v>
      </c>
      <c r="O64" s="284">
        <v>0</v>
      </c>
      <c r="P64" s="284">
        <v>0</v>
      </c>
      <c r="Q64" s="284">
        <v>0</v>
      </c>
      <c r="R64" s="284">
        <v>0</v>
      </c>
      <c r="S64" s="284">
        <v>0</v>
      </c>
      <c r="T64" s="284">
        <v>0</v>
      </c>
      <c r="U64" s="284">
        <v>0</v>
      </c>
      <c r="V64" s="284">
        <v>0</v>
      </c>
      <c r="W64" s="284">
        <v>0</v>
      </c>
      <c r="X64" s="284">
        <v>0</v>
      </c>
      <c r="Y64" s="284">
        <v>0</v>
      </c>
      <c r="Z64" s="284">
        <v>0</v>
      </c>
      <c r="AA64" s="284">
        <v>0</v>
      </c>
      <c r="AB64" s="284">
        <v>0</v>
      </c>
      <c r="AC64" s="284">
        <v>0</v>
      </c>
      <c r="AD64" s="284">
        <v>0</v>
      </c>
      <c r="AE64" s="284">
        <v>0</v>
      </c>
      <c r="AF64" s="284">
        <v>0</v>
      </c>
      <c r="AG64" s="284">
        <v>0</v>
      </c>
      <c r="AH64" s="284">
        <v>0</v>
      </c>
      <c r="AI64" s="284">
        <v>0</v>
      </c>
      <c r="AJ64" s="284">
        <v>0</v>
      </c>
      <c r="AK64" s="284">
        <v>0</v>
      </c>
      <c r="AL64" s="284">
        <v>0</v>
      </c>
      <c r="AM64" s="285" t="s">
        <v>384</v>
      </c>
    </row>
    <row r="65" spans="3:39" ht="15.75" thickBot="1" x14ac:dyDescent="0.3">
      <c r="C65" s="285" t="s">
        <v>385</v>
      </c>
      <c r="D65" s="284">
        <v>0.25</v>
      </c>
      <c r="E65" s="284">
        <v>0.25</v>
      </c>
      <c r="F65" s="284">
        <v>0.25</v>
      </c>
      <c r="G65" s="284">
        <v>0.3</v>
      </c>
      <c r="H65" s="284">
        <v>0.4</v>
      </c>
      <c r="I65" s="284">
        <v>0.4</v>
      </c>
      <c r="J65" s="284">
        <v>0.4</v>
      </c>
      <c r="K65" s="284">
        <v>0.4</v>
      </c>
      <c r="L65" s="284">
        <v>0.4</v>
      </c>
      <c r="M65" s="284">
        <v>0.4</v>
      </c>
      <c r="N65" s="284">
        <v>0.4</v>
      </c>
      <c r="O65" s="284">
        <v>0.4</v>
      </c>
      <c r="P65" s="284">
        <v>0.4</v>
      </c>
      <c r="Q65" s="284">
        <v>0.4</v>
      </c>
      <c r="R65" s="284">
        <v>0.4</v>
      </c>
      <c r="S65" s="284">
        <v>0.4</v>
      </c>
      <c r="T65" s="284">
        <v>0.4</v>
      </c>
      <c r="U65" s="284">
        <v>0.4</v>
      </c>
      <c r="V65" s="284">
        <v>0.4</v>
      </c>
      <c r="W65" s="284">
        <v>0.4</v>
      </c>
      <c r="X65" s="284">
        <v>0.4</v>
      </c>
      <c r="Y65" s="284">
        <v>0.4</v>
      </c>
      <c r="Z65" s="284">
        <v>0.4</v>
      </c>
      <c r="AA65" s="284">
        <v>0.4</v>
      </c>
      <c r="AB65" s="284">
        <v>0.4</v>
      </c>
      <c r="AC65" s="284">
        <v>0.4</v>
      </c>
      <c r="AD65" s="284">
        <v>0.4</v>
      </c>
      <c r="AE65" s="284">
        <v>0.4</v>
      </c>
      <c r="AF65" s="284">
        <v>0.4</v>
      </c>
      <c r="AG65" s="284">
        <v>0.4</v>
      </c>
      <c r="AH65" s="284">
        <v>0.4</v>
      </c>
      <c r="AI65" s="284">
        <v>0.4</v>
      </c>
      <c r="AJ65" s="284">
        <v>0.4</v>
      </c>
      <c r="AK65" s="284">
        <v>0.4</v>
      </c>
      <c r="AL65" s="284">
        <v>0.4</v>
      </c>
      <c r="AM65" s="285" t="s">
        <v>385</v>
      </c>
    </row>
    <row r="66" spans="3:39" ht="15.75" thickBot="1" x14ac:dyDescent="0.3">
      <c r="C66" s="285" t="s">
        <v>386</v>
      </c>
      <c r="D66" s="284">
        <v>0</v>
      </c>
      <c r="E66" s="284">
        <v>0</v>
      </c>
      <c r="F66" s="284">
        <v>0</v>
      </c>
      <c r="G66" s="284">
        <v>0</v>
      </c>
      <c r="H66" s="284">
        <v>0</v>
      </c>
      <c r="I66" s="284">
        <v>0</v>
      </c>
      <c r="J66" s="284">
        <v>0</v>
      </c>
      <c r="K66" s="284">
        <v>0</v>
      </c>
      <c r="L66" s="284">
        <v>0</v>
      </c>
      <c r="M66" s="284">
        <v>0</v>
      </c>
      <c r="N66" s="284">
        <v>0</v>
      </c>
      <c r="O66" s="284">
        <v>0</v>
      </c>
      <c r="P66" s="284">
        <v>0</v>
      </c>
      <c r="Q66" s="284">
        <v>0</v>
      </c>
      <c r="R66" s="284">
        <v>0</v>
      </c>
      <c r="S66" s="284">
        <v>0</v>
      </c>
      <c r="T66" s="284">
        <v>0</v>
      </c>
      <c r="U66" s="284">
        <v>0</v>
      </c>
      <c r="V66" s="284">
        <v>0</v>
      </c>
      <c r="W66" s="284">
        <v>0</v>
      </c>
      <c r="X66" s="284">
        <v>0</v>
      </c>
      <c r="Y66" s="284">
        <v>0</v>
      </c>
      <c r="Z66" s="284">
        <v>0</v>
      </c>
      <c r="AA66" s="284">
        <v>0</v>
      </c>
      <c r="AB66" s="284">
        <v>0</v>
      </c>
      <c r="AC66" s="284">
        <v>0</v>
      </c>
      <c r="AD66" s="284">
        <v>0</v>
      </c>
      <c r="AE66" s="284">
        <v>0</v>
      </c>
      <c r="AF66" s="284">
        <v>0</v>
      </c>
      <c r="AG66" s="284">
        <v>0</v>
      </c>
      <c r="AH66" s="284">
        <v>0</v>
      </c>
      <c r="AI66" s="284">
        <v>0</v>
      </c>
      <c r="AJ66" s="284">
        <v>0</v>
      </c>
      <c r="AK66" s="284">
        <v>0</v>
      </c>
      <c r="AL66" s="284">
        <v>0</v>
      </c>
      <c r="AM66" s="285" t="s">
        <v>386</v>
      </c>
    </row>
    <row r="67" spans="3:39" ht="15.75" thickBot="1" x14ac:dyDescent="0.3">
      <c r="C67" s="285" t="s">
        <v>387</v>
      </c>
      <c r="D67" s="284">
        <v>0</v>
      </c>
      <c r="E67" s="284">
        <v>0</v>
      </c>
      <c r="F67" s="284">
        <v>0</v>
      </c>
      <c r="G67" s="284">
        <v>0</v>
      </c>
      <c r="H67" s="284">
        <v>0</v>
      </c>
      <c r="I67" s="284">
        <v>0</v>
      </c>
      <c r="J67" s="284">
        <v>0</v>
      </c>
      <c r="K67" s="284">
        <v>0</v>
      </c>
      <c r="L67" s="284">
        <v>0</v>
      </c>
      <c r="M67" s="284">
        <v>0</v>
      </c>
      <c r="N67" s="284">
        <v>0</v>
      </c>
      <c r="O67" s="284">
        <v>0</v>
      </c>
      <c r="P67" s="284">
        <v>0</v>
      </c>
      <c r="Q67" s="284">
        <v>0</v>
      </c>
      <c r="R67" s="284">
        <v>0</v>
      </c>
      <c r="S67" s="284">
        <v>0</v>
      </c>
      <c r="T67" s="284">
        <v>0</v>
      </c>
      <c r="U67" s="284">
        <v>0</v>
      </c>
      <c r="V67" s="284">
        <v>0</v>
      </c>
      <c r="W67" s="284">
        <v>0</v>
      </c>
      <c r="X67" s="284">
        <v>0</v>
      </c>
      <c r="Y67" s="284">
        <v>0</v>
      </c>
      <c r="Z67" s="284">
        <v>0</v>
      </c>
      <c r="AA67" s="284">
        <v>0</v>
      </c>
      <c r="AB67" s="284">
        <v>0</v>
      </c>
      <c r="AC67" s="284">
        <v>0</v>
      </c>
      <c r="AD67" s="284">
        <v>0</v>
      </c>
      <c r="AE67" s="284">
        <v>0</v>
      </c>
      <c r="AF67" s="284">
        <v>0</v>
      </c>
      <c r="AG67" s="284">
        <v>0</v>
      </c>
      <c r="AH67" s="284">
        <v>0</v>
      </c>
      <c r="AI67" s="284">
        <v>0</v>
      </c>
      <c r="AJ67" s="284">
        <v>0</v>
      </c>
      <c r="AK67" s="284">
        <v>0</v>
      </c>
      <c r="AL67" s="284">
        <v>0</v>
      </c>
      <c r="AM67" s="285" t="s">
        <v>387</v>
      </c>
    </row>
    <row r="68" spans="3:39" ht="15.75" thickBot="1" x14ac:dyDescent="0.3">
      <c r="C68" s="285" t="s">
        <v>388</v>
      </c>
      <c r="D68" s="284">
        <v>0</v>
      </c>
      <c r="E68" s="284">
        <v>0</v>
      </c>
      <c r="F68" s="284">
        <v>0</v>
      </c>
      <c r="G68" s="284">
        <v>0</v>
      </c>
      <c r="H68" s="284">
        <v>0</v>
      </c>
      <c r="I68" s="284">
        <v>0</v>
      </c>
      <c r="J68" s="284">
        <v>0</v>
      </c>
      <c r="K68" s="284">
        <v>0</v>
      </c>
      <c r="L68" s="284">
        <v>0</v>
      </c>
      <c r="M68" s="284">
        <v>0</v>
      </c>
      <c r="N68" s="284">
        <v>0</v>
      </c>
      <c r="O68" s="284">
        <v>0</v>
      </c>
      <c r="P68" s="284">
        <v>0</v>
      </c>
      <c r="Q68" s="284">
        <v>0</v>
      </c>
      <c r="R68" s="284">
        <v>0</v>
      </c>
      <c r="S68" s="284">
        <v>0</v>
      </c>
      <c r="T68" s="284">
        <v>0</v>
      </c>
      <c r="U68" s="284">
        <v>0</v>
      </c>
      <c r="V68" s="284">
        <v>0</v>
      </c>
      <c r="W68" s="284">
        <v>0</v>
      </c>
      <c r="X68" s="284">
        <v>0</v>
      </c>
      <c r="Y68" s="284">
        <v>0</v>
      </c>
      <c r="Z68" s="284">
        <v>0</v>
      </c>
      <c r="AA68" s="284">
        <v>0</v>
      </c>
      <c r="AB68" s="284">
        <v>0</v>
      </c>
      <c r="AC68" s="284">
        <v>0</v>
      </c>
      <c r="AD68" s="284">
        <v>0</v>
      </c>
      <c r="AE68" s="284">
        <v>0</v>
      </c>
      <c r="AF68" s="284">
        <v>0</v>
      </c>
      <c r="AG68" s="284">
        <v>0</v>
      </c>
      <c r="AH68" s="284">
        <v>0</v>
      </c>
      <c r="AI68" s="284">
        <v>0</v>
      </c>
      <c r="AJ68" s="284">
        <v>0</v>
      </c>
      <c r="AK68" s="284">
        <v>0</v>
      </c>
      <c r="AL68" s="284">
        <v>0</v>
      </c>
      <c r="AM68" s="285" t="s">
        <v>388</v>
      </c>
    </row>
    <row r="69" spans="3:39" ht="15.75" thickBot="1" x14ac:dyDescent="0.3">
      <c r="C69" s="285" t="s">
        <v>389</v>
      </c>
      <c r="D69" s="284">
        <v>0</v>
      </c>
      <c r="E69" s="284">
        <v>0</v>
      </c>
      <c r="F69" s="284">
        <v>0</v>
      </c>
      <c r="G69" s="284">
        <v>0</v>
      </c>
      <c r="H69" s="284">
        <v>0</v>
      </c>
      <c r="I69" s="284">
        <v>0</v>
      </c>
      <c r="J69" s="284">
        <v>0</v>
      </c>
      <c r="K69" s="284">
        <v>0</v>
      </c>
      <c r="L69" s="284">
        <v>0</v>
      </c>
      <c r="M69" s="284">
        <v>0</v>
      </c>
      <c r="N69" s="284">
        <v>0</v>
      </c>
      <c r="O69" s="284">
        <v>0</v>
      </c>
      <c r="P69" s="284">
        <v>0</v>
      </c>
      <c r="Q69" s="284">
        <v>0</v>
      </c>
      <c r="R69" s="284">
        <v>0</v>
      </c>
      <c r="S69" s="284">
        <v>0</v>
      </c>
      <c r="T69" s="284">
        <v>0</v>
      </c>
      <c r="U69" s="284">
        <v>0</v>
      </c>
      <c r="V69" s="284">
        <v>0</v>
      </c>
      <c r="W69" s="284">
        <v>0</v>
      </c>
      <c r="X69" s="284">
        <v>0</v>
      </c>
      <c r="Y69" s="284">
        <v>0</v>
      </c>
      <c r="Z69" s="284">
        <v>0</v>
      </c>
      <c r="AA69" s="284">
        <v>0</v>
      </c>
      <c r="AB69" s="284">
        <v>0</v>
      </c>
      <c r="AC69" s="284">
        <v>0</v>
      </c>
      <c r="AD69" s="284">
        <v>0</v>
      </c>
      <c r="AE69" s="284">
        <v>0</v>
      </c>
      <c r="AF69" s="284">
        <v>0</v>
      </c>
      <c r="AG69" s="284">
        <v>0</v>
      </c>
      <c r="AH69" s="284">
        <v>0</v>
      </c>
      <c r="AI69" s="284">
        <v>0</v>
      </c>
      <c r="AJ69" s="284">
        <v>0</v>
      </c>
      <c r="AK69" s="284">
        <v>0</v>
      </c>
      <c r="AL69" s="284">
        <v>0</v>
      </c>
      <c r="AM69" s="285" t="s">
        <v>389</v>
      </c>
    </row>
    <row r="70" spans="3:39" ht="15.75" thickBot="1" x14ac:dyDescent="0.3">
      <c r="C70" s="285" t="s">
        <v>390</v>
      </c>
      <c r="D70" s="284">
        <v>0</v>
      </c>
      <c r="E70" s="284">
        <v>0</v>
      </c>
      <c r="F70" s="284">
        <v>0</v>
      </c>
      <c r="G70" s="284">
        <v>0</v>
      </c>
      <c r="H70" s="284">
        <v>0</v>
      </c>
      <c r="I70" s="284">
        <v>0</v>
      </c>
      <c r="J70" s="284">
        <v>0</v>
      </c>
      <c r="K70" s="284">
        <v>0</v>
      </c>
      <c r="L70" s="284">
        <v>0</v>
      </c>
      <c r="M70" s="284">
        <v>0</v>
      </c>
      <c r="N70" s="284">
        <v>0</v>
      </c>
      <c r="O70" s="284">
        <v>0</v>
      </c>
      <c r="P70" s="284">
        <v>0</v>
      </c>
      <c r="Q70" s="284">
        <v>0</v>
      </c>
      <c r="R70" s="284">
        <v>0</v>
      </c>
      <c r="S70" s="284">
        <v>0</v>
      </c>
      <c r="T70" s="284">
        <v>0</v>
      </c>
      <c r="U70" s="284">
        <v>0</v>
      </c>
      <c r="V70" s="284">
        <v>0</v>
      </c>
      <c r="W70" s="284">
        <v>0</v>
      </c>
      <c r="X70" s="284">
        <v>0</v>
      </c>
      <c r="Y70" s="284">
        <v>0</v>
      </c>
      <c r="Z70" s="284">
        <v>0</v>
      </c>
      <c r="AA70" s="284">
        <v>0</v>
      </c>
      <c r="AB70" s="284">
        <v>0</v>
      </c>
      <c r="AC70" s="284">
        <v>0</v>
      </c>
      <c r="AD70" s="284">
        <v>0</v>
      </c>
      <c r="AE70" s="284">
        <v>0</v>
      </c>
      <c r="AF70" s="284">
        <v>0</v>
      </c>
      <c r="AG70" s="284">
        <v>0</v>
      </c>
      <c r="AH70" s="284">
        <v>0</v>
      </c>
      <c r="AI70" s="284">
        <v>0</v>
      </c>
      <c r="AJ70" s="284">
        <v>0</v>
      </c>
      <c r="AK70" s="284">
        <v>0</v>
      </c>
      <c r="AL70" s="284">
        <v>0</v>
      </c>
      <c r="AM70" s="285" t="s">
        <v>390</v>
      </c>
    </row>
    <row r="71" spans="3:39" ht="15.75" thickBot="1" x14ac:dyDescent="0.3">
      <c r="C71" s="285" t="s">
        <v>391</v>
      </c>
      <c r="D71" s="284">
        <v>0</v>
      </c>
      <c r="E71" s="284">
        <v>0</v>
      </c>
      <c r="F71" s="284">
        <v>0</v>
      </c>
      <c r="G71" s="284">
        <v>0</v>
      </c>
      <c r="H71" s="284">
        <v>0</v>
      </c>
      <c r="I71" s="284">
        <v>0</v>
      </c>
      <c r="J71" s="284">
        <v>0</v>
      </c>
      <c r="K71" s="284">
        <v>0</v>
      </c>
      <c r="L71" s="284">
        <v>0</v>
      </c>
      <c r="M71" s="284">
        <v>0</v>
      </c>
      <c r="N71" s="284">
        <v>0</v>
      </c>
      <c r="O71" s="284">
        <v>0</v>
      </c>
      <c r="P71" s="284">
        <v>0</v>
      </c>
      <c r="Q71" s="284">
        <v>0</v>
      </c>
      <c r="R71" s="284">
        <v>0</v>
      </c>
      <c r="S71" s="284">
        <v>0</v>
      </c>
      <c r="T71" s="284">
        <v>0</v>
      </c>
      <c r="U71" s="284">
        <v>0</v>
      </c>
      <c r="V71" s="284">
        <v>0</v>
      </c>
      <c r="W71" s="284">
        <v>0</v>
      </c>
      <c r="X71" s="284">
        <v>0</v>
      </c>
      <c r="Y71" s="284">
        <v>0</v>
      </c>
      <c r="Z71" s="284">
        <v>0</v>
      </c>
      <c r="AA71" s="284">
        <v>0</v>
      </c>
      <c r="AB71" s="284">
        <v>0</v>
      </c>
      <c r="AC71" s="284">
        <v>0</v>
      </c>
      <c r="AD71" s="284">
        <v>0</v>
      </c>
      <c r="AE71" s="284">
        <v>0</v>
      </c>
      <c r="AF71" s="284">
        <v>0</v>
      </c>
      <c r="AG71" s="284">
        <v>0</v>
      </c>
      <c r="AH71" s="284">
        <v>0</v>
      </c>
      <c r="AI71" s="284">
        <v>0</v>
      </c>
      <c r="AJ71" s="284">
        <v>0</v>
      </c>
      <c r="AK71" s="284">
        <v>0</v>
      </c>
      <c r="AL71" s="284">
        <v>0</v>
      </c>
      <c r="AM71" s="285" t="s">
        <v>391</v>
      </c>
    </row>
    <row r="73" spans="3:39" ht="15.75" thickBot="1" x14ac:dyDescent="0.3"/>
    <row r="74" spans="3:39" ht="15.75" thickBot="1" x14ac:dyDescent="0.3">
      <c r="C74" s="282" t="s">
        <v>393</v>
      </c>
      <c r="D74" s="282">
        <v>1989</v>
      </c>
      <c r="E74" s="282">
        <v>1990</v>
      </c>
      <c r="F74" s="282">
        <v>1991</v>
      </c>
      <c r="G74" s="282">
        <v>1992</v>
      </c>
      <c r="H74" s="282">
        <v>1993</v>
      </c>
      <c r="I74" s="282">
        <v>1994</v>
      </c>
      <c r="J74" s="282">
        <v>1995</v>
      </c>
      <c r="K74" s="282">
        <v>1996</v>
      </c>
      <c r="L74" s="282">
        <v>1997</v>
      </c>
      <c r="M74" s="282">
        <v>1998</v>
      </c>
      <c r="N74" s="282">
        <v>1999</v>
      </c>
      <c r="O74" s="282">
        <v>2000</v>
      </c>
      <c r="P74" s="282">
        <v>2001</v>
      </c>
      <c r="Q74" s="282">
        <v>2002</v>
      </c>
      <c r="R74" s="282">
        <v>2003</v>
      </c>
      <c r="S74" s="282">
        <v>2004</v>
      </c>
      <c r="T74" s="282">
        <v>2005</v>
      </c>
      <c r="U74" s="282">
        <v>2006</v>
      </c>
      <c r="V74" s="282">
        <v>2007</v>
      </c>
      <c r="W74" s="282">
        <v>2008</v>
      </c>
      <c r="X74" s="282">
        <v>2009</v>
      </c>
      <c r="Y74" s="282">
        <v>2010</v>
      </c>
      <c r="Z74" s="282">
        <v>2011</v>
      </c>
      <c r="AA74" s="282">
        <v>2012</v>
      </c>
      <c r="AB74" s="283">
        <v>2013</v>
      </c>
      <c r="AC74" s="283">
        <v>2014</v>
      </c>
      <c r="AD74" s="283">
        <v>2015</v>
      </c>
      <c r="AE74" s="283">
        <v>2016</v>
      </c>
      <c r="AF74" s="283">
        <v>2017</v>
      </c>
      <c r="AG74" s="283">
        <v>2018</v>
      </c>
      <c r="AH74" s="283">
        <v>2019</v>
      </c>
      <c r="AI74" s="282">
        <v>2020</v>
      </c>
      <c r="AJ74" s="282">
        <v>2021</v>
      </c>
      <c r="AK74" s="282">
        <v>2022</v>
      </c>
      <c r="AL74" s="282">
        <v>2023</v>
      </c>
      <c r="AM74" s="282" t="s">
        <v>393</v>
      </c>
    </row>
    <row r="75" spans="3:39" ht="15.75" thickBot="1" x14ac:dyDescent="0.3">
      <c r="C75" s="285" t="s">
        <v>383</v>
      </c>
      <c r="D75" s="284">
        <v>0.4</v>
      </c>
      <c r="E75" s="284">
        <v>0.4</v>
      </c>
      <c r="F75" s="284">
        <v>0.4</v>
      </c>
      <c r="G75" s="284">
        <v>0.5</v>
      </c>
      <c r="H75" s="284">
        <v>0.6</v>
      </c>
      <c r="I75" s="284">
        <v>0.6</v>
      </c>
      <c r="J75" s="284">
        <v>0.6</v>
      </c>
      <c r="K75" s="284">
        <v>0.6</v>
      </c>
      <c r="L75" s="284">
        <v>0.6</v>
      </c>
      <c r="M75" s="284">
        <v>0.6</v>
      </c>
      <c r="N75" s="284">
        <v>0.6</v>
      </c>
      <c r="O75" s="284">
        <v>0.6</v>
      </c>
      <c r="P75" s="284">
        <v>0.6</v>
      </c>
      <c r="Q75" s="284">
        <v>0.6</v>
      </c>
      <c r="R75" s="284">
        <v>0.6</v>
      </c>
      <c r="S75" s="284">
        <v>0.6</v>
      </c>
      <c r="T75" s="284">
        <v>0.6</v>
      </c>
      <c r="U75" s="284">
        <v>0.6</v>
      </c>
      <c r="V75" s="284">
        <v>0.6</v>
      </c>
      <c r="W75" s="284">
        <v>0.6</v>
      </c>
      <c r="X75" s="284">
        <v>0.6</v>
      </c>
      <c r="Y75" s="284">
        <v>0.6</v>
      </c>
      <c r="Z75" s="284">
        <v>0.6</v>
      </c>
      <c r="AA75" s="284">
        <v>0.6</v>
      </c>
      <c r="AB75" s="284">
        <v>0.6</v>
      </c>
      <c r="AC75" s="284">
        <v>0.6</v>
      </c>
      <c r="AD75" s="284">
        <v>0.6</v>
      </c>
      <c r="AE75" s="284">
        <v>0.6</v>
      </c>
      <c r="AF75" s="284">
        <v>0.6</v>
      </c>
      <c r="AG75" s="284">
        <v>0.6</v>
      </c>
      <c r="AH75" s="284">
        <v>0.6</v>
      </c>
      <c r="AI75" s="284">
        <v>0.6</v>
      </c>
      <c r="AJ75" s="284">
        <v>0.6</v>
      </c>
      <c r="AK75" s="284">
        <v>0.6</v>
      </c>
      <c r="AL75" s="284">
        <v>0.6</v>
      </c>
      <c r="AM75" s="285" t="s">
        <v>383</v>
      </c>
    </row>
    <row r="76" spans="3:39" ht="15.75" thickBot="1" x14ac:dyDescent="0.3">
      <c r="C76" s="285" t="s">
        <v>384</v>
      </c>
      <c r="D76" s="284">
        <v>0.4</v>
      </c>
      <c r="E76" s="284">
        <v>0.4</v>
      </c>
      <c r="F76" s="284">
        <v>0.4</v>
      </c>
      <c r="G76" s="284">
        <v>0.2</v>
      </c>
      <c r="H76" s="284">
        <v>0</v>
      </c>
      <c r="I76" s="284">
        <v>0</v>
      </c>
      <c r="J76" s="284">
        <v>0</v>
      </c>
      <c r="K76" s="284">
        <v>0</v>
      </c>
      <c r="L76" s="284">
        <v>0</v>
      </c>
      <c r="M76" s="284">
        <v>0</v>
      </c>
      <c r="N76" s="284">
        <v>0</v>
      </c>
      <c r="O76" s="284">
        <v>0</v>
      </c>
      <c r="P76" s="284">
        <v>0</v>
      </c>
      <c r="Q76" s="284">
        <v>0</v>
      </c>
      <c r="R76" s="284">
        <v>0</v>
      </c>
      <c r="S76" s="284">
        <v>0</v>
      </c>
      <c r="T76" s="284">
        <v>0</v>
      </c>
      <c r="U76" s="284">
        <v>0</v>
      </c>
      <c r="V76" s="284">
        <v>0</v>
      </c>
      <c r="W76" s="284">
        <v>0</v>
      </c>
      <c r="X76" s="284">
        <v>0</v>
      </c>
      <c r="Y76" s="284">
        <v>0</v>
      </c>
      <c r="Z76" s="284">
        <v>0</v>
      </c>
      <c r="AA76" s="284">
        <v>0</v>
      </c>
      <c r="AB76" s="284">
        <v>0</v>
      </c>
      <c r="AC76" s="284">
        <v>0</v>
      </c>
      <c r="AD76" s="284">
        <v>0</v>
      </c>
      <c r="AE76" s="284">
        <v>0</v>
      </c>
      <c r="AF76" s="284">
        <v>0</v>
      </c>
      <c r="AG76" s="284">
        <v>0</v>
      </c>
      <c r="AH76" s="284">
        <v>0</v>
      </c>
      <c r="AI76" s="284">
        <v>0</v>
      </c>
      <c r="AJ76" s="284">
        <v>0</v>
      </c>
      <c r="AK76" s="284">
        <v>0</v>
      </c>
      <c r="AL76" s="284">
        <v>0</v>
      </c>
      <c r="AM76" s="285" t="s">
        <v>384</v>
      </c>
    </row>
    <row r="77" spans="3:39" ht="15.75" thickBot="1" x14ac:dyDescent="0.3">
      <c r="C77" s="285" t="s">
        <v>385</v>
      </c>
      <c r="D77" s="284">
        <v>0.2</v>
      </c>
      <c r="E77" s="284">
        <v>0.2</v>
      </c>
      <c r="F77" s="284">
        <v>0.2</v>
      </c>
      <c r="G77" s="284">
        <v>0.3</v>
      </c>
      <c r="H77" s="284">
        <v>0.4</v>
      </c>
      <c r="I77" s="284">
        <v>0.4</v>
      </c>
      <c r="J77" s="284">
        <v>0.4</v>
      </c>
      <c r="K77" s="284">
        <v>0.4</v>
      </c>
      <c r="L77" s="284">
        <v>0.4</v>
      </c>
      <c r="M77" s="284">
        <v>0.4</v>
      </c>
      <c r="N77" s="284">
        <v>0.4</v>
      </c>
      <c r="O77" s="284">
        <v>0.4</v>
      </c>
      <c r="P77" s="284">
        <v>0.4</v>
      </c>
      <c r="Q77" s="284">
        <v>0.4</v>
      </c>
      <c r="R77" s="284">
        <v>0.4</v>
      </c>
      <c r="S77" s="284">
        <v>0.4</v>
      </c>
      <c r="T77" s="284">
        <v>0.4</v>
      </c>
      <c r="U77" s="284">
        <v>0.4</v>
      </c>
      <c r="V77" s="284">
        <v>0.4</v>
      </c>
      <c r="W77" s="284">
        <v>0.4</v>
      </c>
      <c r="X77" s="284">
        <v>0.4</v>
      </c>
      <c r="Y77" s="284">
        <v>0.4</v>
      </c>
      <c r="Z77" s="284">
        <v>0.4</v>
      </c>
      <c r="AA77" s="284">
        <v>0.4</v>
      </c>
      <c r="AB77" s="284">
        <v>0.4</v>
      </c>
      <c r="AC77" s="284">
        <v>0.4</v>
      </c>
      <c r="AD77" s="284">
        <v>0.4</v>
      </c>
      <c r="AE77" s="284">
        <v>0.4</v>
      </c>
      <c r="AF77" s="284">
        <v>0.4</v>
      </c>
      <c r="AG77" s="284">
        <v>0.4</v>
      </c>
      <c r="AH77" s="284">
        <v>0.4</v>
      </c>
      <c r="AI77" s="284">
        <v>0.4</v>
      </c>
      <c r="AJ77" s="284">
        <v>0.4</v>
      </c>
      <c r="AK77" s="284">
        <v>0.4</v>
      </c>
      <c r="AL77" s="284">
        <v>0.4</v>
      </c>
      <c r="AM77" s="285" t="s">
        <v>385</v>
      </c>
    </row>
    <row r="78" spans="3:39" ht="15.75" thickBot="1" x14ac:dyDescent="0.3">
      <c r="C78" s="285" t="s">
        <v>386</v>
      </c>
      <c r="D78" s="284">
        <v>0</v>
      </c>
      <c r="E78" s="284">
        <v>0</v>
      </c>
      <c r="F78" s="284">
        <v>0</v>
      </c>
      <c r="G78" s="284">
        <v>0</v>
      </c>
      <c r="H78" s="284">
        <v>0</v>
      </c>
      <c r="I78" s="284">
        <v>0</v>
      </c>
      <c r="J78" s="284">
        <v>0</v>
      </c>
      <c r="K78" s="284">
        <v>0</v>
      </c>
      <c r="L78" s="284">
        <v>0</v>
      </c>
      <c r="M78" s="284">
        <v>0</v>
      </c>
      <c r="N78" s="284">
        <v>0</v>
      </c>
      <c r="O78" s="284">
        <v>0</v>
      </c>
      <c r="P78" s="284">
        <v>0</v>
      </c>
      <c r="Q78" s="284">
        <v>0</v>
      </c>
      <c r="R78" s="284">
        <v>0</v>
      </c>
      <c r="S78" s="284">
        <v>0</v>
      </c>
      <c r="T78" s="284">
        <v>0</v>
      </c>
      <c r="U78" s="284">
        <v>0</v>
      </c>
      <c r="V78" s="284">
        <v>0</v>
      </c>
      <c r="W78" s="284">
        <v>0</v>
      </c>
      <c r="X78" s="284">
        <v>0</v>
      </c>
      <c r="Y78" s="284">
        <v>0</v>
      </c>
      <c r="Z78" s="284">
        <v>0</v>
      </c>
      <c r="AA78" s="284">
        <v>0</v>
      </c>
      <c r="AB78" s="284">
        <v>0</v>
      </c>
      <c r="AC78" s="284">
        <v>0</v>
      </c>
      <c r="AD78" s="284">
        <v>0</v>
      </c>
      <c r="AE78" s="284">
        <v>0</v>
      </c>
      <c r="AF78" s="284">
        <v>0</v>
      </c>
      <c r="AG78" s="284">
        <v>0</v>
      </c>
      <c r="AH78" s="284">
        <v>0</v>
      </c>
      <c r="AI78" s="284">
        <v>0</v>
      </c>
      <c r="AJ78" s="284">
        <v>0</v>
      </c>
      <c r="AK78" s="284">
        <v>0</v>
      </c>
      <c r="AL78" s="284">
        <v>0</v>
      </c>
      <c r="AM78" s="285" t="s">
        <v>386</v>
      </c>
    </row>
    <row r="79" spans="3:39" ht="15.75" thickBot="1" x14ac:dyDescent="0.3">
      <c r="C79" s="285" t="s">
        <v>387</v>
      </c>
      <c r="D79" s="284">
        <v>0</v>
      </c>
      <c r="E79" s="284">
        <v>0</v>
      </c>
      <c r="F79" s="284">
        <v>0</v>
      </c>
      <c r="G79" s="284">
        <v>0</v>
      </c>
      <c r="H79" s="284">
        <v>0</v>
      </c>
      <c r="I79" s="284">
        <v>0</v>
      </c>
      <c r="J79" s="284">
        <v>0</v>
      </c>
      <c r="K79" s="284">
        <v>0</v>
      </c>
      <c r="L79" s="284">
        <v>0</v>
      </c>
      <c r="M79" s="284">
        <v>0</v>
      </c>
      <c r="N79" s="284">
        <v>0</v>
      </c>
      <c r="O79" s="284">
        <v>0</v>
      </c>
      <c r="P79" s="284">
        <v>0</v>
      </c>
      <c r="Q79" s="284">
        <v>0</v>
      </c>
      <c r="R79" s="284">
        <v>0</v>
      </c>
      <c r="S79" s="284">
        <v>0</v>
      </c>
      <c r="T79" s="284">
        <v>0</v>
      </c>
      <c r="U79" s="284">
        <v>0</v>
      </c>
      <c r="V79" s="284">
        <v>0</v>
      </c>
      <c r="W79" s="284">
        <v>0</v>
      </c>
      <c r="X79" s="284">
        <v>0</v>
      </c>
      <c r="Y79" s="284">
        <v>0</v>
      </c>
      <c r="Z79" s="284">
        <v>0</v>
      </c>
      <c r="AA79" s="284">
        <v>0</v>
      </c>
      <c r="AB79" s="284">
        <v>0</v>
      </c>
      <c r="AC79" s="284">
        <v>0</v>
      </c>
      <c r="AD79" s="284">
        <v>0</v>
      </c>
      <c r="AE79" s="284">
        <v>0</v>
      </c>
      <c r="AF79" s="284">
        <v>0</v>
      </c>
      <c r="AG79" s="284">
        <v>0</v>
      </c>
      <c r="AH79" s="284">
        <v>0</v>
      </c>
      <c r="AI79" s="284">
        <v>0</v>
      </c>
      <c r="AJ79" s="284">
        <v>0</v>
      </c>
      <c r="AK79" s="284">
        <v>0</v>
      </c>
      <c r="AL79" s="284">
        <v>0</v>
      </c>
      <c r="AM79" s="285" t="s">
        <v>387</v>
      </c>
    </row>
    <row r="80" spans="3:39" ht="15.75" thickBot="1" x14ac:dyDescent="0.3">
      <c r="C80" s="285" t="s">
        <v>388</v>
      </c>
      <c r="D80" s="284">
        <v>0</v>
      </c>
      <c r="E80" s="284">
        <v>0</v>
      </c>
      <c r="F80" s="284">
        <v>0</v>
      </c>
      <c r="G80" s="284">
        <v>0</v>
      </c>
      <c r="H80" s="284">
        <v>0</v>
      </c>
      <c r="I80" s="284">
        <v>0</v>
      </c>
      <c r="J80" s="284">
        <v>0</v>
      </c>
      <c r="K80" s="284">
        <v>0</v>
      </c>
      <c r="L80" s="284">
        <v>0</v>
      </c>
      <c r="M80" s="284">
        <v>0</v>
      </c>
      <c r="N80" s="284">
        <v>0</v>
      </c>
      <c r="O80" s="284">
        <v>0</v>
      </c>
      <c r="P80" s="284">
        <v>0</v>
      </c>
      <c r="Q80" s="284">
        <v>0</v>
      </c>
      <c r="R80" s="284">
        <v>0</v>
      </c>
      <c r="S80" s="284">
        <v>0</v>
      </c>
      <c r="T80" s="284">
        <v>0</v>
      </c>
      <c r="U80" s="284">
        <v>0</v>
      </c>
      <c r="V80" s="284">
        <v>0</v>
      </c>
      <c r="W80" s="284">
        <v>0</v>
      </c>
      <c r="X80" s="284">
        <v>0</v>
      </c>
      <c r="Y80" s="284">
        <v>0</v>
      </c>
      <c r="Z80" s="284">
        <v>0</v>
      </c>
      <c r="AA80" s="284">
        <v>0</v>
      </c>
      <c r="AB80" s="284">
        <v>0</v>
      </c>
      <c r="AC80" s="284">
        <v>0</v>
      </c>
      <c r="AD80" s="284">
        <v>0</v>
      </c>
      <c r="AE80" s="284">
        <v>0</v>
      </c>
      <c r="AF80" s="284">
        <v>0</v>
      </c>
      <c r="AG80" s="284">
        <v>0</v>
      </c>
      <c r="AH80" s="284">
        <v>0</v>
      </c>
      <c r="AI80" s="284">
        <v>0</v>
      </c>
      <c r="AJ80" s="284">
        <v>0</v>
      </c>
      <c r="AK80" s="284">
        <v>0</v>
      </c>
      <c r="AL80" s="284">
        <v>0</v>
      </c>
      <c r="AM80" s="285" t="s">
        <v>388</v>
      </c>
    </row>
    <row r="81" spans="3:41" ht="15.75" thickBot="1" x14ac:dyDescent="0.3">
      <c r="C81" s="285" t="s">
        <v>389</v>
      </c>
      <c r="D81" s="284">
        <v>0</v>
      </c>
      <c r="E81" s="284">
        <v>0</v>
      </c>
      <c r="F81" s="284">
        <v>0</v>
      </c>
      <c r="G81" s="284">
        <v>0</v>
      </c>
      <c r="H81" s="284">
        <v>0</v>
      </c>
      <c r="I81" s="284">
        <v>0</v>
      </c>
      <c r="J81" s="284">
        <v>0</v>
      </c>
      <c r="K81" s="284">
        <v>0</v>
      </c>
      <c r="L81" s="284">
        <v>0</v>
      </c>
      <c r="M81" s="284">
        <v>0</v>
      </c>
      <c r="N81" s="284">
        <v>0</v>
      </c>
      <c r="O81" s="284">
        <v>0</v>
      </c>
      <c r="P81" s="284">
        <v>0</v>
      </c>
      <c r="Q81" s="284">
        <v>0</v>
      </c>
      <c r="R81" s="284">
        <v>0</v>
      </c>
      <c r="S81" s="284">
        <v>0</v>
      </c>
      <c r="T81" s="284">
        <v>0</v>
      </c>
      <c r="U81" s="284">
        <v>0</v>
      </c>
      <c r="V81" s="284">
        <v>0</v>
      </c>
      <c r="W81" s="284">
        <v>0</v>
      </c>
      <c r="X81" s="284">
        <v>0</v>
      </c>
      <c r="Y81" s="284">
        <v>0</v>
      </c>
      <c r="Z81" s="284">
        <v>0</v>
      </c>
      <c r="AA81" s="284">
        <v>0</v>
      </c>
      <c r="AB81" s="284">
        <v>0</v>
      </c>
      <c r="AC81" s="284">
        <v>0</v>
      </c>
      <c r="AD81" s="284">
        <v>0</v>
      </c>
      <c r="AE81" s="284">
        <v>0</v>
      </c>
      <c r="AF81" s="284">
        <v>0</v>
      </c>
      <c r="AG81" s="284">
        <v>0</v>
      </c>
      <c r="AH81" s="284">
        <v>0</v>
      </c>
      <c r="AI81" s="284">
        <v>0</v>
      </c>
      <c r="AJ81" s="284">
        <v>0</v>
      </c>
      <c r="AK81" s="284">
        <v>0</v>
      </c>
      <c r="AL81" s="284">
        <v>0</v>
      </c>
      <c r="AM81" s="285" t="s">
        <v>389</v>
      </c>
    </row>
    <row r="82" spans="3:41" ht="15.75" thickBot="1" x14ac:dyDescent="0.3">
      <c r="C82" s="285" t="s">
        <v>390</v>
      </c>
      <c r="D82" s="284">
        <v>0</v>
      </c>
      <c r="E82" s="284">
        <v>0</v>
      </c>
      <c r="F82" s="284">
        <v>0</v>
      </c>
      <c r="G82" s="284">
        <v>0</v>
      </c>
      <c r="H82" s="284">
        <v>0</v>
      </c>
      <c r="I82" s="284">
        <v>0</v>
      </c>
      <c r="J82" s="284">
        <v>0</v>
      </c>
      <c r="K82" s="284">
        <v>0</v>
      </c>
      <c r="L82" s="284">
        <v>0</v>
      </c>
      <c r="M82" s="284">
        <v>0</v>
      </c>
      <c r="N82" s="284">
        <v>0</v>
      </c>
      <c r="O82" s="284">
        <v>0</v>
      </c>
      <c r="P82" s="284">
        <v>0</v>
      </c>
      <c r="Q82" s="284">
        <v>0</v>
      </c>
      <c r="R82" s="284">
        <v>0</v>
      </c>
      <c r="S82" s="284">
        <v>0</v>
      </c>
      <c r="T82" s="284">
        <v>0</v>
      </c>
      <c r="U82" s="284">
        <v>0</v>
      </c>
      <c r="V82" s="284">
        <v>0</v>
      </c>
      <c r="W82" s="284">
        <v>0</v>
      </c>
      <c r="X82" s="284">
        <v>0</v>
      </c>
      <c r="Y82" s="284">
        <v>0</v>
      </c>
      <c r="Z82" s="284">
        <v>0</v>
      </c>
      <c r="AA82" s="284">
        <v>0</v>
      </c>
      <c r="AB82" s="284">
        <v>0</v>
      </c>
      <c r="AC82" s="284">
        <v>0</v>
      </c>
      <c r="AD82" s="284">
        <v>0</v>
      </c>
      <c r="AE82" s="284">
        <v>0</v>
      </c>
      <c r="AF82" s="284">
        <v>0</v>
      </c>
      <c r="AG82" s="284">
        <v>0</v>
      </c>
      <c r="AH82" s="284">
        <v>0</v>
      </c>
      <c r="AI82" s="284">
        <v>0</v>
      </c>
      <c r="AJ82" s="284">
        <v>0</v>
      </c>
      <c r="AK82" s="284">
        <v>0</v>
      </c>
      <c r="AL82" s="284">
        <v>0</v>
      </c>
      <c r="AM82" s="285" t="s">
        <v>390</v>
      </c>
    </row>
    <row r="83" spans="3:41" ht="15.75" thickBot="1" x14ac:dyDescent="0.3">
      <c r="C83" s="285" t="s">
        <v>391</v>
      </c>
      <c r="D83" s="284">
        <v>0</v>
      </c>
      <c r="E83" s="284">
        <v>0</v>
      </c>
      <c r="F83" s="284">
        <v>0</v>
      </c>
      <c r="G83" s="284">
        <v>0</v>
      </c>
      <c r="H83" s="284">
        <v>0</v>
      </c>
      <c r="I83" s="284">
        <v>0</v>
      </c>
      <c r="J83" s="284">
        <v>0</v>
      </c>
      <c r="K83" s="284">
        <v>0</v>
      </c>
      <c r="L83" s="284">
        <v>0</v>
      </c>
      <c r="M83" s="284">
        <v>0</v>
      </c>
      <c r="N83" s="284">
        <v>0</v>
      </c>
      <c r="O83" s="284">
        <v>0</v>
      </c>
      <c r="P83" s="284">
        <v>0</v>
      </c>
      <c r="Q83" s="284">
        <v>0</v>
      </c>
      <c r="R83" s="284">
        <v>0</v>
      </c>
      <c r="S83" s="284">
        <v>0</v>
      </c>
      <c r="T83" s="284">
        <v>0</v>
      </c>
      <c r="U83" s="284">
        <v>0</v>
      </c>
      <c r="V83" s="284">
        <v>0</v>
      </c>
      <c r="W83" s="284">
        <v>0</v>
      </c>
      <c r="X83" s="284">
        <v>0</v>
      </c>
      <c r="Y83" s="284">
        <v>0</v>
      </c>
      <c r="Z83" s="284">
        <v>0</v>
      </c>
      <c r="AA83" s="284">
        <v>0</v>
      </c>
      <c r="AB83" s="284">
        <v>0</v>
      </c>
      <c r="AC83" s="284">
        <v>0</v>
      </c>
      <c r="AD83" s="284">
        <v>0</v>
      </c>
      <c r="AE83" s="284">
        <v>0</v>
      </c>
      <c r="AF83" s="284">
        <v>0</v>
      </c>
      <c r="AG83" s="284">
        <v>0</v>
      </c>
      <c r="AH83" s="284">
        <v>0</v>
      </c>
      <c r="AI83" s="284">
        <v>0</v>
      </c>
      <c r="AJ83" s="284">
        <v>0</v>
      </c>
      <c r="AK83" s="284">
        <v>0</v>
      </c>
      <c r="AL83" s="284">
        <v>0</v>
      </c>
      <c r="AM83" s="285" t="s">
        <v>391</v>
      </c>
    </row>
    <row r="86" spans="3:41" ht="18.75" customHeight="1" x14ac:dyDescent="0.25">
      <c r="C86" t="s">
        <v>405</v>
      </c>
    </row>
    <row r="88" spans="3:41" x14ac:dyDescent="0.25">
      <c r="D88" s="242" t="s">
        <v>380</v>
      </c>
      <c r="E88" s="242">
        <v>1989</v>
      </c>
      <c r="F88" s="242">
        <v>1990</v>
      </c>
      <c r="G88" s="242">
        <v>1991</v>
      </c>
      <c r="H88" s="242">
        <v>1992</v>
      </c>
      <c r="I88" s="242">
        <v>1993</v>
      </c>
      <c r="J88" s="242">
        <v>1994</v>
      </c>
      <c r="K88" s="242">
        <v>1995</v>
      </c>
      <c r="L88" s="242">
        <v>1996</v>
      </c>
      <c r="M88" s="242">
        <v>1997</v>
      </c>
      <c r="N88" s="242">
        <v>1998</v>
      </c>
      <c r="O88" s="242">
        <v>1999</v>
      </c>
      <c r="P88" s="242">
        <v>2000</v>
      </c>
      <c r="Q88" s="242">
        <v>2001</v>
      </c>
      <c r="R88" s="242">
        <v>2002</v>
      </c>
      <c r="S88" s="242">
        <v>2003</v>
      </c>
      <c r="T88" s="242">
        <v>2004</v>
      </c>
      <c r="U88" s="242">
        <v>2005</v>
      </c>
      <c r="V88" s="242">
        <v>2006</v>
      </c>
      <c r="W88" s="242">
        <v>2007</v>
      </c>
      <c r="X88" s="242">
        <v>2008</v>
      </c>
      <c r="Y88" s="242">
        <v>2009</v>
      </c>
      <c r="Z88" s="242">
        <v>2010</v>
      </c>
      <c r="AA88" s="242" t="s">
        <v>271</v>
      </c>
      <c r="AB88" s="242">
        <v>2012</v>
      </c>
      <c r="AC88" s="242">
        <v>2013</v>
      </c>
      <c r="AD88" s="242">
        <v>2014</v>
      </c>
      <c r="AE88" s="242">
        <v>2015</v>
      </c>
      <c r="AF88" s="242">
        <v>2016</v>
      </c>
      <c r="AG88" s="242">
        <v>2017</v>
      </c>
      <c r="AH88" s="242">
        <v>2018</v>
      </c>
      <c r="AI88" s="242">
        <v>2019</v>
      </c>
      <c r="AJ88" s="242">
        <v>2020</v>
      </c>
      <c r="AK88" s="242">
        <v>2021</v>
      </c>
      <c r="AL88" s="242"/>
      <c r="AM88" s="242">
        <v>2022</v>
      </c>
      <c r="AN88" s="242">
        <v>2023</v>
      </c>
      <c r="AO88" s="242" t="s">
        <v>380</v>
      </c>
    </row>
    <row r="89" spans="3:41" x14ac:dyDescent="0.25">
      <c r="D89" t="s">
        <v>379</v>
      </c>
      <c r="AA89">
        <v>448396</v>
      </c>
      <c r="AO89" t="s">
        <v>379</v>
      </c>
    </row>
    <row r="90" spans="3:41" x14ac:dyDescent="0.25">
      <c r="D90" t="s">
        <v>378</v>
      </c>
      <c r="T90">
        <v>711283</v>
      </c>
      <c r="U90">
        <v>709315</v>
      </c>
      <c r="V90">
        <v>741020</v>
      </c>
      <c r="W90">
        <v>714279</v>
      </c>
      <c r="X90">
        <v>665774</v>
      </c>
      <c r="Y90">
        <v>592200</v>
      </c>
      <c r="Z90">
        <v>420347</v>
      </c>
      <c r="AA90">
        <v>448396</v>
      </c>
      <c r="AB90">
        <v>455445</v>
      </c>
      <c r="AC90">
        <v>451838</v>
      </c>
      <c r="AD90">
        <v>460327</v>
      </c>
      <c r="AE90">
        <v>472691</v>
      </c>
      <c r="AF90">
        <v>478072</v>
      </c>
      <c r="AG90">
        <v>430149</v>
      </c>
      <c r="AH90">
        <v>415513</v>
      </c>
      <c r="AI90">
        <v>397315</v>
      </c>
      <c r="AJ90" s="152">
        <v>366091</v>
      </c>
      <c r="AK90">
        <v>345048</v>
      </c>
      <c r="AM90">
        <v>344210</v>
      </c>
      <c r="AN90">
        <v>333389</v>
      </c>
      <c r="AO90" t="s">
        <v>378</v>
      </c>
    </row>
    <row r="91" spans="3:41" x14ac:dyDescent="0.25">
      <c r="D91" t="s">
        <v>377</v>
      </c>
      <c r="E91">
        <v>630987.30000000005</v>
      </c>
      <c r="F91">
        <v>539714.30000000005</v>
      </c>
      <c r="G91">
        <v>436806.5</v>
      </c>
      <c r="H91">
        <v>369404.9</v>
      </c>
      <c r="I91">
        <v>360779.1</v>
      </c>
      <c r="J91">
        <v>349144.3</v>
      </c>
      <c r="K91">
        <v>350648.8</v>
      </c>
      <c r="L91">
        <v>344530.5</v>
      </c>
      <c r="M91">
        <v>324470.5</v>
      </c>
      <c r="N91">
        <v>315242.90000000002</v>
      </c>
      <c r="O91">
        <v>306015.3</v>
      </c>
      <c r="P91">
        <v>287861</v>
      </c>
      <c r="Q91">
        <v>280840</v>
      </c>
      <c r="R91">
        <v>288663.40000000002</v>
      </c>
      <c r="S91">
        <v>290569.09999999998</v>
      </c>
      <c r="T91">
        <v>281783</v>
      </c>
      <c r="U91">
        <v>263246</v>
      </c>
      <c r="V91">
        <v>262763</v>
      </c>
      <c r="W91">
        <v>260330</v>
      </c>
      <c r="X91">
        <v>236897</v>
      </c>
      <c r="Y91">
        <v>207876</v>
      </c>
      <c r="Z91">
        <v>134012</v>
      </c>
      <c r="AA91">
        <v>146980</v>
      </c>
      <c r="AB91">
        <v>157621</v>
      </c>
      <c r="AC91">
        <v>153556</v>
      </c>
      <c r="AD91">
        <v>154580</v>
      </c>
      <c r="AE91">
        <v>161768</v>
      </c>
      <c r="AF91">
        <v>140619</v>
      </c>
      <c r="AG91">
        <v>128479</v>
      </c>
      <c r="AH91">
        <v>120515</v>
      </c>
      <c r="AI91">
        <v>95370</v>
      </c>
      <c r="AJ91" s="152">
        <v>94337</v>
      </c>
      <c r="AK91">
        <v>76804</v>
      </c>
      <c r="AM91">
        <v>80767</v>
      </c>
      <c r="AN91">
        <v>87216</v>
      </c>
      <c r="AO91" t="s">
        <v>299</v>
      </c>
    </row>
    <row r="92" spans="3:41" x14ac:dyDescent="0.25">
      <c r="D92" t="s">
        <v>376</v>
      </c>
      <c r="E92">
        <v>962523</v>
      </c>
      <c r="F92">
        <v>823293</v>
      </c>
      <c r="G92">
        <v>666315</v>
      </c>
      <c r="H92">
        <v>563499</v>
      </c>
      <c r="I92">
        <v>550341</v>
      </c>
      <c r="J92">
        <v>532593</v>
      </c>
      <c r="K92">
        <v>534888</v>
      </c>
      <c r="L92">
        <v>525555</v>
      </c>
      <c r="M92">
        <v>494955</v>
      </c>
      <c r="N92">
        <v>480879</v>
      </c>
      <c r="O92">
        <v>466803</v>
      </c>
      <c r="P92">
        <v>439110</v>
      </c>
      <c r="Q92">
        <v>428400</v>
      </c>
      <c r="R92">
        <v>440334</v>
      </c>
      <c r="S92">
        <v>443241</v>
      </c>
      <c r="T92">
        <v>429500</v>
      </c>
      <c r="U92">
        <v>446069</v>
      </c>
      <c r="V92">
        <v>478257</v>
      </c>
      <c r="W92">
        <v>453949</v>
      </c>
      <c r="X92">
        <v>428877</v>
      </c>
      <c r="Y92">
        <v>384324</v>
      </c>
      <c r="Z92">
        <v>286335</v>
      </c>
      <c r="AA92">
        <v>301416</v>
      </c>
      <c r="AB92">
        <v>297824</v>
      </c>
      <c r="AC92">
        <v>298282</v>
      </c>
      <c r="AD92">
        <v>305747</v>
      </c>
      <c r="AE92">
        <v>310923</v>
      </c>
      <c r="AF92">
        <v>337453</v>
      </c>
      <c r="AG92">
        <v>301670</v>
      </c>
      <c r="AH92">
        <v>294998</v>
      </c>
      <c r="AI92">
        <v>301945</v>
      </c>
      <c r="AJ92" s="152">
        <v>271754</v>
      </c>
      <c r="AK92">
        <v>268244</v>
      </c>
      <c r="AM92">
        <v>263443</v>
      </c>
      <c r="AN92">
        <v>246173</v>
      </c>
      <c r="AO92" t="s">
        <v>375</v>
      </c>
    </row>
    <row r="93" spans="3:41" x14ac:dyDescent="0.25">
      <c r="D93" t="s">
        <v>372</v>
      </c>
      <c r="E93" t="s">
        <v>400</v>
      </c>
      <c r="F93" t="s">
        <v>400</v>
      </c>
      <c r="G93" t="s">
        <v>400</v>
      </c>
      <c r="H93" t="s">
        <v>400</v>
      </c>
      <c r="I93" t="s">
        <v>400</v>
      </c>
      <c r="J93" t="s">
        <v>400</v>
      </c>
      <c r="K93" t="s">
        <v>400</v>
      </c>
      <c r="L93" t="s">
        <v>400</v>
      </c>
      <c r="M93" t="s">
        <v>400</v>
      </c>
      <c r="N93" t="s">
        <v>400</v>
      </c>
      <c r="O93" t="s">
        <v>400</v>
      </c>
      <c r="P93" t="s">
        <v>400</v>
      </c>
      <c r="Q93" t="s">
        <v>400</v>
      </c>
      <c r="R93" t="s">
        <v>400</v>
      </c>
      <c r="S93" t="s">
        <v>400</v>
      </c>
      <c r="T93">
        <v>186489</v>
      </c>
      <c r="U93">
        <v>187296</v>
      </c>
      <c r="V93">
        <v>203248</v>
      </c>
      <c r="W93">
        <v>193252</v>
      </c>
      <c r="X93">
        <v>177593</v>
      </c>
      <c r="Y93">
        <v>149335</v>
      </c>
      <c r="Z93">
        <v>97004</v>
      </c>
      <c r="AA93">
        <v>106425</v>
      </c>
      <c r="AB93">
        <v>89763</v>
      </c>
      <c r="AC93">
        <v>88730</v>
      </c>
      <c r="AD93">
        <v>88258</v>
      </c>
      <c r="AE93">
        <v>87211</v>
      </c>
      <c r="AF93">
        <v>108256</v>
      </c>
      <c r="AG93">
        <v>82820</v>
      </c>
      <c r="AH93">
        <v>72195</v>
      </c>
      <c r="AI93">
        <v>103753</v>
      </c>
      <c r="AJ93" s="152">
        <v>90821</v>
      </c>
      <c r="AK93">
        <v>87874</v>
      </c>
      <c r="AM93">
        <v>78595</v>
      </c>
      <c r="AN93">
        <v>74606</v>
      </c>
      <c r="AO93" t="s">
        <v>372</v>
      </c>
    </row>
    <row r="94" spans="3:41" x14ac:dyDescent="0.25">
      <c r="D94" t="s">
        <v>374</v>
      </c>
      <c r="E94" t="s">
        <v>400</v>
      </c>
      <c r="F94" t="s">
        <v>400</v>
      </c>
      <c r="G94" t="s">
        <v>400</v>
      </c>
      <c r="H94" t="s">
        <v>400</v>
      </c>
      <c r="I94" t="s">
        <v>400</v>
      </c>
      <c r="J94" t="s">
        <v>400</v>
      </c>
      <c r="K94" t="s">
        <v>400</v>
      </c>
      <c r="L94" t="s">
        <v>400</v>
      </c>
      <c r="M94" t="s">
        <v>400</v>
      </c>
      <c r="N94" t="s">
        <v>400</v>
      </c>
      <c r="O94" t="s">
        <v>400</v>
      </c>
      <c r="P94" t="s">
        <v>400</v>
      </c>
      <c r="Q94" t="s">
        <v>400</v>
      </c>
      <c r="R94" t="s">
        <v>400</v>
      </c>
      <c r="S94" t="s">
        <v>400</v>
      </c>
      <c r="T94">
        <v>243011</v>
      </c>
      <c r="U94">
        <v>258773</v>
      </c>
      <c r="V94">
        <v>275009</v>
      </c>
      <c r="W94">
        <v>260697</v>
      </c>
      <c r="X94">
        <v>251284</v>
      </c>
      <c r="Y94">
        <v>234989</v>
      </c>
      <c r="Z94">
        <v>189331</v>
      </c>
      <c r="AA94">
        <v>194991</v>
      </c>
      <c r="AB94">
        <v>208061</v>
      </c>
      <c r="AC94">
        <v>209552</v>
      </c>
      <c r="AD94">
        <v>217489</v>
      </c>
      <c r="AE94">
        <v>223712</v>
      </c>
      <c r="AF94">
        <v>229197</v>
      </c>
      <c r="AG94">
        <v>218850</v>
      </c>
      <c r="AH94">
        <v>222803</v>
      </c>
      <c r="AI94">
        <v>198192</v>
      </c>
      <c r="AJ94" s="152">
        <v>180933</v>
      </c>
      <c r="AK94">
        <v>180370</v>
      </c>
      <c r="AM94">
        <v>184848</v>
      </c>
      <c r="AN94">
        <v>171567</v>
      </c>
      <c r="AO94" t="s">
        <v>374</v>
      </c>
    </row>
    <row r="95" spans="3:41" x14ac:dyDescent="0.25">
      <c r="D95" t="s">
        <v>373</v>
      </c>
      <c r="E95" t="s">
        <v>400</v>
      </c>
      <c r="F95" t="s">
        <v>400</v>
      </c>
      <c r="G95" t="s">
        <v>400</v>
      </c>
      <c r="H95" t="s">
        <v>400</v>
      </c>
      <c r="I95" t="s">
        <v>400</v>
      </c>
      <c r="J95" t="s">
        <v>400</v>
      </c>
      <c r="K95" t="s">
        <v>400</v>
      </c>
      <c r="L95" t="s">
        <v>400</v>
      </c>
      <c r="M95" t="s">
        <v>400</v>
      </c>
      <c r="N95" t="s">
        <v>400</v>
      </c>
      <c r="O95" t="s">
        <v>400</v>
      </c>
      <c r="P95" t="s">
        <v>400</v>
      </c>
      <c r="Q95" t="s">
        <v>400</v>
      </c>
      <c r="R95" t="s">
        <v>400</v>
      </c>
      <c r="S95" t="s">
        <v>400</v>
      </c>
      <c r="T95">
        <v>240706</v>
      </c>
      <c r="U95">
        <v>236041</v>
      </c>
      <c r="V95">
        <v>279728</v>
      </c>
      <c r="W95">
        <v>277205</v>
      </c>
      <c r="X95">
        <v>284833</v>
      </c>
      <c r="Y95">
        <v>263143</v>
      </c>
      <c r="Z95">
        <v>214665</v>
      </c>
      <c r="AA95">
        <v>218568</v>
      </c>
      <c r="AB95">
        <v>233540</v>
      </c>
      <c r="AC95">
        <v>235792</v>
      </c>
      <c r="AD95">
        <v>251077</v>
      </c>
      <c r="AE95">
        <v>259589</v>
      </c>
      <c r="AF95">
        <v>238292</v>
      </c>
      <c r="AG95">
        <v>247012</v>
      </c>
      <c r="AH95">
        <v>239350</v>
      </c>
      <c r="AI95">
        <v>221487</v>
      </c>
      <c r="AJ95" s="152">
        <v>223435</v>
      </c>
      <c r="AK95">
        <v>219834</v>
      </c>
      <c r="AM95">
        <v>225499</v>
      </c>
      <c r="AN95">
        <v>222644</v>
      </c>
      <c r="AO95" t="s">
        <v>373</v>
      </c>
    </row>
    <row r="96" spans="3:41" x14ac:dyDescent="0.25">
      <c r="D96" t="s">
        <v>372</v>
      </c>
      <c r="E96" t="s">
        <v>400</v>
      </c>
      <c r="F96" t="s">
        <v>400</v>
      </c>
      <c r="G96" t="s">
        <v>400</v>
      </c>
      <c r="H96" t="s">
        <v>400</v>
      </c>
      <c r="I96" t="s">
        <v>400</v>
      </c>
      <c r="J96" t="s">
        <v>400</v>
      </c>
      <c r="K96" t="s">
        <v>400</v>
      </c>
      <c r="L96" t="s">
        <v>400</v>
      </c>
      <c r="M96" t="s">
        <v>400</v>
      </c>
      <c r="N96" t="s">
        <v>400</v>
      </c>
      <c r="O96" t="s">
        <v>400</v>
      </c>
      <c r="P96" t="s">
        <v>400</v>
      </c>
      <c r="Q96" t="s">
        <v>400</v>
      </c>
      <c r="R96" t="s">
        <v>400</v>
      </c>
      <c r="S96" t="s">
        <v>400</v>
      </c>
      <c r="T96">
        <v>98392</v>
      </c>
      <c r="U96">
        <v>88755</v>
      </c>
      <c r="V96">
        <v>109908</v>
      </c>
      <c r="W96">
        <v>108741</v>
      </c>
      <c r="X96">
        <v>114917</v>
      </c>
      <c r="Y96">
        <v>101100</v>
      </c>
      <c r="Z96">
        <v>78371</v>
      </c>
      <c r="AA96">
        <v>75213</v>
      </c>
      <c r="AB96">
        <v>75595</v>
      </c>
      <c r="AC96">
        <v>71430</v>
      </c>
      <c r="AD96">
        <v>72305</v>
      </c>
      <c r="AE96">
        <v>75916</v>
      </c>
      <c r="AF96">
        <v>63841</v>
      </c>
      <c r="AG96">
        <v>59790</v>
      </c>
      <c r="AH96">
        <v>55214</v>
      </c>
      <c r="AI96">
        <v>47095</v>
      </c>
      <c r="AJ96" s="152">
        <v>57507</v>
      </c>
      <c r="AK96">
        <v>51472</v>
      </c>
      <c r="AM96">
        <v>54914</v>
      </c>
      <c r="AN96">
        <v>53421</v>
      </c>
      <c r="AO96" t="s">
        <v>372</v>
      </c>
    </row>
    <row r="97" spans="4:41" x14ac:dyDescent="0.25">
      <c r="D97" t="s">
        <v>371</v>
      </c>
      <c r="E97" t="s">
        <v>400</v>
      </c>
      <c r="F97" t="s">
        <v>400</v>
      </c>
      <c r="G97" t="s">
        <v>400</v>
      </c>
      <c r="H97" t="s">
        <v>400</v>
      </c>
      <c r="I97" t="s">
        <v>400</v>
      </c>
      <c r="J97" t="s">
        <v>400</v>
      </c>
      <c r="K97" t="s">
        <v>400</v>
      </c>
      <c r="L97" t="s">
        <v>400</v>
      </c>
      <c r="M97" t="s">
        <v>400</v>
      </c>
      <c r="N97" t="s">
        <v>400</v>
      </c>
      <c r="O97" t="s">
        <v>400</v>
      </c>
      <c r="P97" t="s">
        <v>400</v>
      </c>
      <c r="Q97" t="s">
        <v>400</v>
      </c>
      <c r="R97" t="s">
        <v>400</v>
      </c>
      <c r="S97" t="s">
        <v>400</v>
      </c>
      <c r="T97">
        <v>142314</v>
      </c>
      <c r="U97">
        <v>147286</v>
      </c>
      <c r="V97">
        <v>169820</v>
      </c>
      <c r="W97">
        <v>168464</v>
      </c>
      <c r="X97">
        <v>169916</v>
      </c>
      <c r="Y97">
        <v>162043</v>
      </c>
      <c r="Z97">
        <v>136294</v>
      </c>
      <c r="AA97">
        <v>143355</v>
      </c>
      <c r="AB97">
        <v>157945</v>
      </c>
      <c r="AC97">
        <v>164362</v>
      </c>
      <c r="AD97">
        <v>178772</v>
      </c>
      <c r="AE97">
        <v>183673</v>
      </c>
      <c r="AF97">
        <v>174451</v>
      </c>
      <c r="AG97">
        <v>187222</v>
      </c>
      <c r="AH97">
        <v>184136</v>
      </c>
      <c r="AI97">
        <v>174392</v>
      </c>
      <c r="AJ97" s="152">
        <v>165928</v>
      </c>
      <c r="AK97">
        <v>168362</v>
      </c>
      <c r="AM97">
        <v>170585</v>
      </c>
      <c r="AN97">
        <v>169223</v>
      </c>
      <c r="AO97" t="s">
        <v>371</v>
      </c>
    </row>
    <row r="98" spans="4:41" x14ac:dyDescent="0.25">
      <c r="D98" t="s">
        <v>370</v>
      </c>
      <c r="E98">
        <v>37746</v>
      </c>
      <c r="F98">
        <v>32286</v>
      </c>
      <c r="G98">
        <v>26130</v>
      </c>
      <c r="H98">
        <v>22098</v>
      </c>
      <c r="I98">
        <v>21582</v>
      </c>
      <c r="J98">
        <v>20886</v>
      </c>
      <c r="K98">
        <v>20976</v>
      </c>
      <c r="L98">
        <v>20610</v>
      </c>
      <c r="M98">
        <v>19410</v>
      </c>
      <c r="N98">
        <v>18858</v>
      </c>
      <c r="O98">
        <v>18306</v>
      </c>
      <c r="P98">
        <v>17220</v>
      </c>
      <c r="Q98">
        <v>16800</v>
      </c>
      <c r="R98">
        <v>17268</v>
      </c>
      <c r="S98">
        <v>17382</v>
      </c>
      <c r="T98">
        <v>16707</v>
      </c>
      <c r="U98">
        <v>17969</v>
      </c>
      <c r="V98">
        <v>25514</v>
      </c>
      <c r="W98">
        <v>27053</v>
      </c>
      <c r="X98">
        <v>27101</v>
      </c>
      <c r="Y98">
        <v>23826</v>
      </c>
      <c r="Z98">
        <v>14163</v>
      </c>
      <c r="AA98">
        <v>12191</v>
      </c>
      <c r="AB98">
        <v>12463</v>
      </c>
      <c r="AC98">
        <v>10116</v>
      </c>
      <c r="AD98">
        <v>11277</v>
      </c>
      <c r="AE98">
        <v>11889</v>
      </c>
      <c r="AF98">
        <v>12011</v>
      </c>
      <c r="AG98">
        <v>16636</v>
      </c>
      <c r="AH98">
        <v>8201</v>
      </c>
      <c r="AI98">
        <v>15104</v>
      </c>
      <c r="AJ98" s="152">
        <v>14290</v>
      </c>
      <c r="AK98">
        <v>14780</v>
      </c>
      <c r="AM98">
        <v>14446</v>
      </c>
      <c r="AN98">
        <v>16790</v>
      </c>
      <c r="AO98" t="s">
        <v>364</v>
      </c>
    </row>
    <row r="99" spans="4:41" x14ac:dyDescent="0.25">
      <c r="D99" t="s">
        <v>369</v>
      </c>
      <c r="E99" t="s">
        <v>400</v>
      </c>
      <c r="F99" t="s">
        <v>400</v>
      </c>
      <c r="G99" t="s">
        <v>400</v>
      </c>
      <c r="H99" t="s">
        <v>400</v>
      </c>
      <c r="I99" t="s">
        <v>400</v>
      </c>
      <c r="J99" t="s">
        <v>400</v>
      </c>
      <c r="K99" t="s">
        <v>400</v>
      </c>
      <c r="L99" t="s">
        <v>400</v>
      </c>
      <c r="M99" t="s">
        <v>400</v>
      </c>
      <c r="N99" t="s">
        <v>400</v>
      </c>
      <c r="O99" t="s">
        <v>400</v>
      </c>
      <c r="P99" t="s">
        <v>400</v>
      </c>
      <c r="Q99" t="s">
        <v>400</v>
      </c>
      <c r="R99" t="s">
        <v>400</v>
      </c>
      <c r="S99" t="s">
        <v>400</v>
      </c>
      <c r="T99">
        <v>125607</v>
      </c>
      <c r="U99">
        <v>129317</v>
      </c>
      <c r="V99">
        <v>144306</v>
      </c>
      <c r="W99">
        <v>141411</v>
      </c>
      <c r="X99">
        <v>142815</v>
      </c>
      <c r="Y99">
        <v>138217</v>
      </c>
      <c r="Z99">
        <v>122131</v>
      </c>
      <c r="AA99">
        <v>131164</v>
      </c>
      <c r="AB99">
        <v>145482</v>
      </c>
      <c r="AC99">
        <v>154246</v>
      </c>
      <c r="AD99">
        <v>167495</v>
      </c>
      <c r="AE99">
        <v>171784</v>
      </c>
      <c r="AF99">
        <v>162440</v>
      </c>
      <c r="AG99">
        <v>170586</v>
      </c>
      <c r="AH99">
        <v>175935</v>
      </c>
      <c r="AI99">
        <v>159288</v>
      </c>
      <c r="AJ99" s="152">
        <v>151638</v>
      </c>
      <c r="AK99">
        <v>153582</v>
      </c>
      <c r="AM99">
        <v>156139</v>
      </c>
      <c r="AN99">
        <v>152433</v>
      </c>
      <c r="AO99" t="s">
        <v>369</v>
      </c>
    </row>
    <row r="100" spans="4:41" x14ac:dyDescent="0.25">
      <c r="D100" t="s">
        <v>368</v>
      </c>
      <c r="E100" t="s">
        <v>400</v>
      </c>
      <c r="F100" t="s">
        <v>400</v>
      </c>
      <c r="G100" t="s">
        <v>400</v>
      </c>
      <c r="H100" t="s">
        <v>400</v>
      </c>
      <c r="I100" t="s">
        <v>400</v>
      </c>
      <c r="J100" t="s">
        <v>400</v>
      </c>
      <c r="K100" t="s">
        <v>400</v>
      </c>
      <c r="L100" t="s">
        <v>400</v>
      </c>
      <c r="M100" t="s">
        <v>400</v>
      </c>
      <c r="N100" t="s">
        <v>400</v>
      </c>
      <c r="O100" t="s">
        <v>400</v>
      </c>
      <c r="P100" t="s">
        <v>400</v>
      </c>
      <c r="Q100" t="s">
        <v>400</v>
      </c>
      <c r="R100" t="s">
        <v>400</v>
      </c>
      <c r="S100" t="s">
        <v>400</v>
      </c>
      <c r="T100">
        <v>1822279</v>
      </c>
      <c r="U100">
        <v>1871507</v>
      </c>
      <c r="V100">
        <v>1872256</v>
      </c>
      <c r="W100">
        <v>1795343</v>
      </c>
      <c r="X100">
        <v>1702888</v>
      </c>
      <c r="Y100">
        <v>1627031</v>
      </c>
      <c r="Z100">
        <v>1340659</v>
      </c>
      <c r="AA100">
        <v>1300772</v>
      </c>
      <c r="AB100">
        <v>1299910</v>
      </c>
      <c r="AC100">
        <v>1316552</v>
      </c>
      <c r="AD100">
        <v>1337398</v>
      </c>
      <c r="AE100">
        <v>1341750</v>
      </c>
      <c r="AF100">
        <v>1345567</v>
      </c>
      <c r="AG100">
        <v>1315148</v>
      </c>
      <c r="AH100">
        <v>1303294</v>
      </c>
      <c r="AI100">
        <v>1285457</v>
      </c>
      <c r="AJ100" s="152">
        <v>1266139</v>
      </c>
      <c r="AK100">
        <v>1243635</v>
      </c>
      <c r="AM100">
        <v>1246191</v>
      </c>
      <c r="AN100">
        <v>1241739</v>
      </c>
      <c r="AO100" t="s">
        <v>368</v>
      </c>
    </row>
    <row r="101" spans="4:41" x14ac:dyDescent="0.25">
      <c r="D101" t="s">
        <v>367</v>
      </c>
      <c r="E101" t="s">
        <v>400</v>
      </c>
      <c r="F101" t="s">
        <v>400</v>
      </c>
      <c r="G101" t="s">
        <v>400</v>
      </c>
      <c r="H101" t="s">
        <v>400</v>
      </c>
      <c r="I101" t="s">
        <v>400</v>
      </c>
      <c r="J101" t="s">
        <v>400</v>
      </c>
      <c r="K101" t="s">
        <v>400</v>
      </c>
      <c r="L101" t="s">
        <v>400</v>
      </c>
      <c r="M101" t="s">
        <v>400</v>
      </c>
      <c r="N101" t="s">
        <v>400</v>
      </c>
      <c r="O101" t="s">
        <v>400</v>
      </c>
      <c r="P101" t="s">
        <v>400</v>
      </c>
      <c r="Q101" t="s">
        <v>400</v>
      </c>
      <c r="R101" t="s">
        <v>400</v>
      </c>
      <c r="S101" t="s">
        <v>400</v>
      </c>
      <c r="T101">
        <v>56508</v>
      </c>
      <c r="U101">
        <v>53552</v>
      </c>
      <c r="V101">
        <v>53283</v>
      </c>
      <c r="W101">
        <v>46746</v>
      </c>
      <c r="X101">
        <v>46512</v>
      </c>
      <c r="Y101">
        <v>45482</v>
      </c>
      <c r="Z101">
        <v>33468</v>
      </c>
      <c r="AA101">
        <v>24912</v>
      </c>
      <c r="AB101">
        <v>24362</v>
      </c>
      <c r="AC101">
        <v>24576</v>
      </c>
      <c r="AD101">
        <v>21241</v>
      </c>
      <c r="AE101">
        <v>21222</v>
      </c>
      <c r="AF101">
        <v>22655</v>
      </c>
      <c r="AG101">
        <v>17188</v>
      </c>
      <c r="AH101">
        <v>18558</v>
      </c>
      <c r="AI101">
        <v>22456</v>
      </c>
      <c r="AJ101" s="152">
        <v>25623</v>
      </c>
      <c r="AK101">
        <v>30081</v>
      </c>
      <c r="AM101">
        <v>25676</v>
      </c>
      <c r="AN101">
        <v>24047</v>
      </c>
      <c r="AO101" t="s">
        <v>367</v>
      </c>
    </row>
    <row r="102" spans="4:41" x14ac:dyDescent="0.25">
      <c r="D102" t="s">
        <v>366</v>
      </c>
      <c r="E102">
        <v>21389.4</v>
      </c>
      <c r="F102">
        <v>18295.400000000001</v>
      </c>
      <c r="G102">
        <v>14807.000000000002</v>
      </c>
      <c r="H102">
        <v>12522.2</v>
      </c>
      <c r="I102">
        <v>12229.8</v>
      </c>
      <c r="J102">
        <v>11835.400000000003</v>
      </c>
      <c r="K102">
        <v>11886.400000000003</v>
      </c>
      <c r="L102">
        <v>11679</v>
      </c>
      <c r="M102">
        <v>10999</v>
      </c>
      <c r="N102">
        <v>10686.2</v>
      </c>
      <c r="O102">
        <v>10373.400000000001</v>
      </c>
      <c r="P102">
        <v>9758</v>
      </c>
      <c r="Q102">
        <v>9520</v>
      </c>
      <c r="R102">
        <v>9785.2000000000007</v>
      </c>
      <c r="S102">
        <v>9849.8000000000011</v>
      </c>
      <c r="T102">
        <v>9578</v>
      </c>
      <c r="U102">
        <v>8842</v>
      </c>
      <c r="V102">
        <v>9219</v>
      </c>
      <c r="W102">
        <v>9227</v>
      </c>
      <c r="X102">
        <v>12360</v>
      </c>
      <c r="Y102">
        <v>10257</v>
      </c>
      <c r="Z102">
        <v>7410</v>
      </c>
      <c r="AA102">
        <v>5366</v>
      </c>
      <c r="AB102">
        <v>6678</v>
      </c>
      <c r="AC102">
        <v>6312</v>
      </c>
      <c r="AD102">
        <v>7426</v>
      </c>
      <c r="AE102">
        <v>8713</v>
      </c>
      <c r="AF102">
        <v>8591</v>
      </c>
      <c r="AG102">
        <v>5702</v>
      </c>
      <c r="AH102">
        <v>7462</v>
      </c>
      <c r="AI102">
        <v>10306</v>
      </c>
      <c r="AJ102" s="152">
        <v>12442</v>
      </c>
      <c r="AK102">
        <v>12751</v>
      </c>
      <c r="AM102">
        <v>11248</v>
      </c>
      <c r="AN102">
        <v>11713</v>
      </c>
      <c r="AO102" t="s">
        <v>365</v>
      </c>
    </row>
    <row r="103" spans="4:41" x14ac:dyDescent="0.25">
      <c r="D103" t="s">
        <v>364</v>
      </c>
      <c r="E103" t="s">
        <v>400</v>
      </c>
      <c r="F103" t="s">
        <v>400</v>
      </c>
      <c r="G103" t="s">
        <v>400</v>
      </c>
      <c r="H103" t="s">
        <v>400</v>
      </c>
      <c r="I103" t="s">
        <v>400</v>
      </c>
      <c r="J103" t="s">
        <v>400</v>
      </c>
      <c r="K103" t="s">
        <v>400</v>
      </c>
      <c r="L103" t="s">
        <v>400</v>
      </c>
      <c r="M103" t="s">
        <v>400</v>
      </c>
      <c r="N103" t="s">
        <v>400</v>
      </c>
      <c r="O103" t="s">
        <v>400</v>
      </c>
      <c r="P103" t="s">
        <v>400</v>
      </c>
      <c r="Q103" t="s">
        <v>400</v>
      </c>
      <c r="R103" t="s">
        <v>400</v>
      </c>
      <c r="S103" t="s">
        <v>400</v>
      </c>
      <c r="T103">
        <v>19750</v>
      </c>
      <c r="U103">
        <v>16123</v>
      </c>
      <c r="V103">
        <v>15951</v>
      </c>
      <c r="W103">
        <v>17114</v>
      </c>
      <c r="X103">
        <v>14599</v>
      </c>
      <c r="Y103">
        <v>14915</v>
      </c>
      <c r="Z103">
        <v>12782</v>
      </c>
      <c r="AA103">
        <v>8070</v>
      </c>
      <c r="AB103">
        <v>8159</v>
      </c>
      <c r="AC103">
        <v>8269</v>
      </c>
      <c r="AD103">
        <v>7302</v>
      </c>
      <c r="AE103">
        <v>7133</v>
      </c>
      <c r="AF103">
        <v>8757</v>
      </c>
      <c r="AG103">
        <v>7682</v>
      </c>
      <c r="AH103">
        <v>8315</v>
      </c>
      <c r="AI103">
        <v>9382</v>
      </c>
      <c r="AJ103" s="152">
        <v>10432</v>
      </c>
      <c r="AK103">
        <v>13055</v>
      </c>
      <c r="AM103">
        <v>11280</v>
      </c>
      <c r="AN103">
        <v>10830</v>
      </c>
      <c r="AO103" t="s">
        <v>364</v>
      </c>
    </row>
    <row r="104" spans="4:41" x14ac:dyDescent="0.25">
      <c r="D104" t="s">
        <v>363</v>
      </c>
      <c r="E104" t="s">
        <v>400</v>
      </c>
      <c r="F104" t="s">
        <v>400</v>
      </c>
      <c r="G104" t="s">
        <v>400</v>
      </c>
      <c r="H104" t="s">
        <v>400</v>
      </c>
      <c r="I104" t="s">
        <v>400</v>
      </c>
      <c r="J104" t="s">
        <v>400</v>
      </c>
      <c r="K104" t="s">
        <v>400</v>
      </c>
      <c r="L104" t="s">
        <v>400</v>
      </c>
      <c r="M104" t="s">
        <v>400</v>
      </c>
      <c r="N104" t="s">
        <v>400</v>
      </c>
      <c r="O104" t="s">
        <v>400</v>
      </c>
      <c r="P104" t="s">
        <v>400</v>
      </c>
      <c r="Q104" t="s">
        <v>400</v>
      </c>
      <c r="R104" t="s">
        <v>400</v>
      </c>
      <c r="S104" t="s">
        <v>400</v>
      </c>
      <c r="T104">
        <v>27180</v>
      </c>
      <c r="U104">
        <v>28587</v>
      </c>
      <c r="V104">
        <v>28113</v>
      </c>
      <c r="W104">
        <v>20405</v>
      </c>
      <c r="X104">
        <v>19553</v>
      </c>
      <c r="Y104">
        <v>20310</v>
      </c>
      <c r="Z104">
        <v>13276</v>
      </c>
      <c r="AA104">
        <v>11476</v>
      </c>
      <c r="AB104">
        <v>9525</v>
      </c>
      <c r="AC104">
        <v>9995</v>
      </c>
      <c r="AD104">
        <v>6513</v>
      </c>
      <c r="AE104">
        <v>5376</v>
      </c>
      <c r="AF104">
        <v>5307</v>
      </c>
      <c r="AG104">
        <v>3804</v>
      </c>
      <c r="AH104">
        <v>2781</v>
      </c>
      <c r="AI104">
        <v>2768</v>
      </c>
      <c r="AJ104" s="152">
        <v>2749</v>
      </c>
      <c r="AK104">
        <v>4275</v>
      </c>
      <c r="AM104">
        <v>3148</v>
      </c>
      <c r="AN104">
        <v>1504</v>
      </c>
      <c r="AO104" t="s">
        <v>363</v>
      </c>
    </row>
    <row r="105" spans="4:41" x14ac:dyDescent="0.25">
      <c r="D105" t="s">
        <v>362</v>
      </c>
      <c r="E105" t="s">
        <v>400</v>
      </c>
      <c r="F105" t="s">
        <v>400</v>
      </c>
      <c r="G105" t="s">
        <v>400</v>
      </c>
      <c r="H105" t="s">
        <v>400</v>
      </c>
      <c r="I105" t="s">
        <v>400</v>
      </c>
      <c r="J105" t="s">
        <v>400</v>
      </c>
      <c r="K105" t="s">
        <v>400</v>
      </c>
      <c r="L105" t="s">
        <v>400</v>
      </c>
      <c r="M105" t="s">
        <v>400</v>
      </c>
      <c r="N105" t="s">
        <v>400</v>
      </c>
      <c r="O105" t="s">
        <v>400</v>
      </c>
      <c r="P105" t="s">
        <v>400</v>
      </c>
      <c r="Q105" t="s">
        <v>400</v>
      </c>
      <c r="R105" t="s">
        <v>400</v>
      </c>
      <c r="S105" t="s">
        <v>400</v>
      </c>
      <c r="T105">
        <v>1765771</v>
      </c>
      <c r="U105">
        <v>1817955</v>
      </c>
      <c r="V105">
        <v>1818973</v>
      </c>
      <c r="W105">
        <v>1748597</v>
      </c>
      <c r="X105">
        <v>1656376</v>
      </c>
      <c r="Y105">
        <v>1581549</v>
      </c>
      <c r="Z105">
        <v>1307191</v>
      </c>
      <c r="AA105">
        <v>1275860</v>
      </c>
      <c r="AB105">
        <v>1275548</v>
      </c>
      <c r="AC105">
        <v>1291976</v>
      </c>
      <c r="AD105">
        <v>1316157</v>
      </c>
      <c r="AE105">
        <v>1320528</v>
      </c>
      <c r="AF105">
        <v>1322912</v>
      </c>
      <c r="AG105">
        <v>1297960</v>
      </c>
      <c r="AH105">
        <v>1284736</v>
      </c>
      <c r="AI105">
        <v>1263001</v>
      </c>
      <c r="AJ105" s="152">
        <v>1240516</v>
      </c>
      <c r="AK105">
        <v>1213554</v>
      </c>
      <c r="AM105">
        <v>1220515</v>
      </c>
      <c r="AN105">
        <v>1217692</v>
      </c>
      <c r="AO105" t="s">
        <v>362</v>
      </c>
    </row>
    <row r="106" spans="4:41" x14ac:dyDescent="0.25">
      <c r="D106" t="s">
        <v>361</v>
      </c>
      <c r="E106" t="s">
        <v>400</v>
      </c>
      <c r="F106" t="s">
        <v>400</v>
      </c>
      <c r="G106" t="s">
        <v>400</v>
      </c>
      <c r="H106" t="s">
        <v>400</v>
      </c>
      <c r="I106" t="s">
        <v>400</v>
      </c>
      <c r="J106" t="s">
        <v>400</v>
      </c>
      <c r="K106" t="s">
        <v>400</v>
      </c>
      <c r="L106" t="s">
        <v>400</v>
      </c>
      <c r="M106" t="s">
        <v>400</v>
      </c>
      <c r="N106" t="s">
        <v>400</v>
      </c>
      <c r="O106" t="s">
        <v>400</v>
      </c>
      <c r="P106" t="s">
        <v>400</v>
      </c>
      <c r="Q106" t="s">
        <v>400</v>
      </c>
      <c r="R106" t="s">
        <v>400</v>
      </c>
      <c r="S106" t="s">
        <v>400</v>
      </c>
      <c r="T106">
        <v>172002</v>
      </c>
      <c r="U106">
        <v>164706</v>
      </c>
      <c r="V106">
        <v>153836</v>
      </c>
      <c r="W106">
        <v>145130</v>
      </c>
      <c r="X106">
        <v>144988</v>
      </c>
      <c r="Y106">
        <v>140008</v>
      </c>
      <c r="Z106">
        <v>108428</v>
      </c>
      <c r="AA106">
        <v>102746</v>
      </c>
      <c r="AB106">
        <v>111599</v>
      </c>
      <c r="AC106">
        <v>119325</v>
      </c>
      <c r="AD106">
        <v>124688</v>
      </c>
      <c r="AE106">
        <v>127671</v>
      </c>
      <c r="AF106">
        <v>109784</v>
      </c>
      <c r="AG106">
        <v>126105</v>
      </c>
      <c r="AH106">
        <v>126491</v>
      </c>
      <c r="AI106">
        <v>111364</v>
      </c>
      <c r="AJ106" s="152">
        <v>110353</v>
      </c>
      <c r="AK106">
        <v>112140</v>
      </c>
      <c r="AM106">
        <v>121703</v>
      </c>
      <c r="AN106">
        <v>132166</v>
      </c>
      <c r="AO106" t="s">
        <v>361</v>
      </c>
    </row>
    <row r="107" spans="4:41" x14ac:dyDescent="0.25">
      <c r="D107" t="s">
        <v>360</v>
      </c>
      <c r="E107" t="s">
        <v>400</v>
      </c>
      <c r="F107" t="s">
        <v>400</v>
      </c>
      <c r="G107" t="s">
        <v>400</v>
      </c>
      <c r="H107" t="s">
        <v>400</v>
      </c>
      <c r="I107" t="s">
        <v>400</v>
      </c>
      <c r="J107" t="s">
        <v>400</v>
      </c>
      <c r="K107" t="s">
        <v>400</v>
      </c>
      <c r="L107" t="s">
        <v>400</v>
      </c>
      <c r="M107" t="s">
        <v>400</v>
      </c>
      <c r="N107" t="s">
        <v>400</v>
      </c>
      <c r="O107" t="s">
        <v>400</v>
      </c>
      <c r="P107" t="s">
        <v>400</v>
      </c>
      <c r="Q107" t="s">
        <v>400</v>
      </c>
      <c r="R107" t="s">
        <v>400</v>
      </c>
      <c r="S107" t="s">
        <v>400</v>
      </c>
      <c r="T107">
        <v>8071</v>
      </c>
      <c r="U107">
        <v>11086</v>
      </c>
      <c r="V107">
        <v>12678</v>
      </c>
      <c r="W107">
        <v>9178</v>
      </c>
      <c r="X107">
        <v>11959</v>
      </c>
      <c r="Y107">
        <v>11915</v>
      </c>
      <c r="Z107">
        <v>7416</v>
      </c>
      <c r="AA107">
        <v>7237</v>
      </c>
      <c r="AB107">
        <v>9377</v>
      </c>
      <c r="AC107">
        <v>9153</v>
      </c>
      <c r="AD107">
        <v>5569</v>
      </c>
      <c r="AE107">
        <v>6963</v>
      </c>
      <c r="AF107">
        <v>6117</v>
      </c>
      <c r="AG107">
        <v>6421</v>
      </c>
      <c r="AH107">
        <v>4519</v>
      </c>
      <c r="AI107">
        <v>9025</v>
      </c>
      <c r="AJ107" s="152">
        <v>1414</v>
      </c>
      <c r="AK107">
        <v>1012</v>
      </c>
      <c r="AM107">
        <v>3565</v>
      </c>
      <c r="AN107">
        <v>11689</v>
      </c>
      <c r="AO107" t="s">
        <v>360</v>
      </c>
    </row>
    <row r="108" spans="4:41" x14ac:dyDescent="0.25">
      <c r="D108" t="s">
        <v>359</v>
      </c>
      <c r="E108">
        <v>366765.3</v>
      </c>
      <c r="F108">
        <v>313712.3</v>
      </c>
      <c r="G108">
        <v>253896.5</v>
      </c>
      <c r="H108">
        <v>214718.9</v>
      </c>
      <c r="I108">
        <v>209705.1</v>
      </c>
      <c r="J108">
        <v>202942.3</v>
      </c>
      <c r="K108">
        <v>203816.8</v>
      </c>
      <c r="L108">
        <v>200260.5</v>
      </c>
      <c r="M108">
        <v>188600.5</v>
      </c>
      <c r="N108">
        <v>183236.9</v>
      </c>
      <c r="O108">
        <v>177873.3</v>
      </c>
      <c r="P108">
        <v>167321</v>
      </c>
      <c r="Q108">
        <v>163240</v>
      </c>
      <c r="R108">
        <v>167787.4</v>
      </c>
      <c r="S108">
        <v>168895.1</v>
      </c>
      <c r="T108">
        <v>163931</v>
      </c>
      <c r="U108">
        <v>153620</v>
      </c>
      <c r="V108">
        <v>141158</v>
      </c>
      <c r="W108">
        <v>135952</v>
      </c>
      <c r="X108">
        <v>133029</v>
      </c>
      <c r="Y108">
        <v>128093</v>
      </c>
      <c r="Z108">
        <v>101012</v>
      </c>
      <c r="AA108">
        <v>95509</v>
      </c>
      <c r="AB108">
        <v>102222</v>
      </c>
      <c r="AC108">
        <v>110172</v>
      </c>
      <c r="AD108">
        <v>119119</v>
      </c>
      <c r="AE108">
        <v>120708</v>
      </c>
      <c r="AF108">
        <v>103667</v>
      </c>
      <c r="AG108">
        <v>119684</v>
      </c>
      <c r="AH108">
        <v>121972</v>
      </c>
      <c r="AI108">
        <v>102339</v>
      </c>
      <c r="AJ108" s="152">
        <v>108939</v>
      </c>
      <c r="AK108">
        <v>111128</v>
      </c>
      <c r="AM108">
        <v>118138</v>
      </c>
      <c r="AN108">
        <v>120477</v>
      </c>
      <c r="AO108" t="s">
        <v>358</v>
      </c>
    </row>
    <row r="109" spans="4:41" x14ac:dyDescent="0.25">
      <c r="D109" t="s">
        <v>357</v>
      </c>
      <c r="E109" t="s">
        <v>400</v>
      </c>
      <c r="F109" t="s">
        <v>400</v>
      </c>
      <c r="G109" t="s">
        <v>400</v>
      </c>
      <c r="H109" t="s">
        <v>400</v>
      </c>
      <c r="I109" t="s">
        <v>400</v>
      </c>
      <c r="J109" t="s">
        <v>400</v>
      </c>
      <c r="K109" t="s">
        <v>400</v>
      </c>
      <c r="L109" t="s">
        <v>400</v>
      </c>
      <c r="M109" t="s">
        <v>400</v>
      </c>
      <c r="N109" t="s">
        <v>400</v>
      </c>
      <c r="O109" t="s">
        <v>400</v>
      </c>
      <c r="P109" t="s">
        <v>400</v>
      </c>
      <c r="Q109" t="s">
        <v>400</v>
      </c>
      <c r="R109" t="s">
        <v>400</v>
      </c>
      <c r="S109" t="s">
        <v>400</v>
      </c>
      <c r="T109">
        <v>1593769</v>
      </c>
      <c r="U109">
        <v>1653249</v>
      </c>
      <c r="V109">
        <v>1665137</v>
      </c>
      <c r="W109">
        <v>1603467</v>
      </c>
      <c r="X109">
        <v>1511388</v>
      </c>
      <c r="Y109">
        <v>1441541</v>
      </c>
      <c r="Z109">
        <v>1198763</v>
      </c>
      <c r="AA109">
        <v>1173114</v>
      </c>
      <c r="AB109">
        <v>1163949</v>
      </c>
      <c r="AC109">
        <v>1172651</v>
      </c>
      <c r="AD109">
        <v>1191469</v>
      </c>
      <c r="AE109">
        <v>1192857</v>
      </c>
      <c r="AF109">
        <v>1213128</v>
      </c>
      <c r="AG109">
        <v>1171855</v>
      </c>
      <c r="AH109">
        <v>1158245</v>
      </c>
      <c r="AI109">
        <v>1151637</v>
      </c>
      <c r="AJ109" s="152">
        <v>1130163</v>
      </c>
      <c r="AK109">
        <v>1101414</v>
      </c>
      <c r="AM109">
        <v>1098812</v>
      </c>
      <c r="AN109">
        <v>1085526</v>
      </c>
      <c r="AO109" t="s">
        <v>357</v>
      </c>
    </row>
    <row r="110" spans="4:41" x14ac:dyDescent="0.25">
      <c r="D110" t="s">
        <v>356</v>
      </c>
      <c r="E110">
        <v>3509748.9</v>
      </c>
      <c r="F110">
        <v>3002059.9</v>
      </c>
      <c r="G110">
        <v>2429654.5</v>
      </c>
      <c r="H110">
        <v>2054745.6999999997</v>
      </c>
      <c r="I110">
        <v>2006766.2999999996</v>
      </c>
      <c r="J110">
        <v>1942049.9</v>
      </c>
      <c r="K110">
        <v>1950418.4</v>
      </c>
      <c r="L110">
        <v>1916386.4999999998</v>
      </c>
      <c r="M110">
        <v>1804806.4999999998</v>
      </c>
      <c r="N110">
        <v>1753479.7</v>
      </c>
      <c r="O110">
        <v>1702152.9</v>
      </c>
      <c r="P110">
        <v>1601172.9999999998</v>
      </c>
      <c r="Q110">
        <v>1562119.9999999998</v>
      </c>
      <c r="R110">
        <v>1605636.2</v>
      </c>
      <c r="S110">
        <v>1616236.2999999996</v>
      </c>
      <c r="T110">
        <v>1566397</v>
      </c>
      <c r="U110">
        <v>1625681</v>
      </c>
      <c r="V110">
        <v>1639362</v>
      </c>
      <c r="W110">
        <v>1572927</v>
      </c>
      <c r="X110">
        <v>1483281</v>
      </c>
      <c r="Y110">
        <v>1419027</v>
      </c>
      <c r="Z110">
        <v>1178565</v>
      </c>
      <c r="AA110">
        <v>1154042</v>
      </c>
      <c r="AB110">
        <v>1146938</v>
      </c>
      <c r="AC110">
        <v>1154816</v>
      </c>
      <c r="AD110">
        <v>1173220</v>
      </c>
      <c r="AE110">
        <v>1176145</v>
      </c>
      <c r="AF110">
        <v>1201132</v>
      </c>
      <c r="AG110">
        <v>1160136</v>
      </c>
      <c r="AH110">
        <v>1143236</v>
      </c>
      <c r="AI110">
        <v>1124809</v>
      </c>
      <c r="AJ110" s="152">
        <v>1106918</v>
      </c>
      <c r="AK110">
        <v>1067758</v>
      </c>
      <c r="AM110">
        <v>1062444</v>
      </c>
      <c r="AN110">
        <v>1044556</v>
      </c>
      <c r="AO110" t="s">
        <v>356</v>
      </c>
    </row>
    <row r="111" spans="4:41" x14ac:dyDescent="0.25">
      <c r="D111" t="s">
        <v>355</v>
      </c>
      <c r="E111" t="s">
        <v>400</v>
      </c>
      <c r="F111">
        <v>1.3483075404324878</v>
      </c>
      <c r="G111" t="s">
        <v>400</v>
      </c>
      <c r="H111" t="s">
        <v>400</v>
      </c>
      <c r="I111" t="s">
        <v>400</v>
      </c>
      <c r="J111" t="s">
        <v>400</v>
      </c>
      <c r="K111" t="s">
        <v>400</v>
      </c>
      <c r="L111" t="s">
        <v>400</v>
      </c>
      <c r="M111" t="s">
        <v>400</v>
      </c>
      <c r="N111" t="s">
        <v>400</v>
      </c>
      <c r="O111" t="s">
        <v>400</v>
      </c>
      <c r="P111" t="s">
        <v>400</v>
      </c>
      <c r="Q111" t="s">
        <v>400</v>
      </c>
      <c r="R111" t="s">
        <v>400</v>
      </c>
      <c r="S111" t="s">
        <v>400</v>
      </c>
      <c r="T111">
        <v>27372</v>
      </c>
      <c r="U111">
        <v>27568</v>
      </c>
      <c r="V111">
        <v>25775</v>
      </c>
      <c r="W111">
        <v>30540</v>
      </c>
      <c r="X111">
        <v>28107</v>
      </c>
      <c r="Y111">
        <v>22514</v>
      </c>
      <c r="Z111">
        <v>20198</v>
      </c>
      <c r="AA111">
        <v>19072</v>
      </c>
      <c r="AB111">
        <v>17011</v>
      </c>
      <c r="AC111">
        <v>17835</v>
      </c>
      <c r="AD111">
        <v>18249</v>
      </c>
      <c r="AE111">
        <v>16712</v>
      </c>
      <c r="AF111">
        <v>11996</v>
      </c>
      <c r="AG111">
        <v>11719</v>
      </c>
      <c r="AH111">
        <v>15009</v>
      </c>
      <c r="AI111">
        <v>26828</v>
      </c>
      <c r="AJ111" s="152">
        <v>23245</v>
      </c>
      <c r="AK111">
        <v>33656</v>
      </c>
      <c r="AM111">
        <v>36368</v>
      </c>
      <c r="AN111">
        <v>40970</v>
      </c>
      <c r="AO111" t="s">
        <v>355</v>
      </c>
    </row>
    <row r="112" spans="4:41" x14ac:dyDescent="0.25">
      <c r="D112" t="s">
        <v>354</v>
      </c>
      <c r="E112" t="s">
        <v>400</v>
      </c>
      <c r="F112" t="s">
        <v>400</v>
      </c>
      <c r="G112" t="s">
        <v>400</v>
      </c>
      <c r="H112" t="s">
        <v>400</v>
      </c>
      <c r="I112" t="s">
        <v>400</v>
      </c>
      <c r="J112" t="s">
        <v>400</v>
      </c>
      <c r="K112" t="s">
        <v>400</v>
      </c>
      <c r="L112" t="s">
        <v>400</v>
      </c>
      <c r="M112" t="s">
        <v>400</v>
      </c>
      <c r="N112" t="s">
        <v>400</v>
      </c>
      <c r="O112" t="s">
        <v>400</v>
      </c>
      <c r="P112" t="s">
        <v>400</v>
      </c>
      <c r="Q112" t="s">
        <v>400</v>
      </c>
      <c r="R112" t="s">
        <v>400</v>
      </c>
      <c r="S112" t="s">
        <v>400</v>
      </c>
      <c r="T112">
        <v>2774268</v>
      </c>
      <c r="U112">
        <v>2816863</v>
      </c>
      <c r="V112">
        <v>2893004</v>
      </c>
      <c r="W112">
        <v>2786827</v>
      </c>
      <c r="X112">
        <v>2653495</v>
      </c>
      <c r="Y112">
        <v>2482374</v>
      </c>
      <c r="Z112">
        <v>1975671</v>
      </c>
      <c r="AA112">
        <v>1967736</v>
      </c>
      <c r="AB112">
        <v>1988895</v>
      </c>
      <c r="AC112">
        <v>2004182</v>
      </c>
      <c r="AD112">
        <v>2048802</v>
      </c>
      <c r="AE112">
        <v>2074030</v>
      </c>
      <c r="AF112">
        <v>2061931</v>
      </c>
      <c r="AG112">
        <v>1992309</v>
      </c>
      <c r="AH112">
        <v>1958157</v>
      </c>
      <c r="AI112">
        <v>1904259</v>
      </c>
      <c r="AJ112" s="152">
        <v>1855665</v>
      </c>
      <c r="AK112">
        <v>1808517</v>
      </c>
      <c r="AM112">
        <v>1815900</v>
      </c>
      <c r="AN112">
        <v>1797772</v>
      </c>
      <c r="AO112" t="s">
        <v>354</v>
      </c>
    </row>
    <row r="113" spans="4:41" x14ac:dyDescent="0.25">
      <c r="D113" t="s">
        <v>353</v>
      </c>
      <c r="E113">
        <v>501392.6999999999</v>
      </c>
      <c r="F113">
        <v>428865.6999999999</v>
      </c>
      <c r="G113">
        <v>347093.49999999994</v>
      </c>
      <c r="H113">
        <v>293535.09999999998</v>
      </c>
      <c r="I113">
        <v>286680.89999999997</v>
      </c>
      <c r="J113">
        <v>277435.69999999995</v>
      </c>
      <c r="K113">
        <v>278631.19999999995</v>
      </c>
      <c r="L113">
        <v>273769.5</v>
      </c>
      <c r="M113">
        <v>257829.49999999997</v>
      </c>
      <c r="N113">
        <v>250497.09999999995</v>
      </c>
      <c r="O113">
        <v>243164.7</v>
      </c>
      <c r="P113">
        <v>228738.99999999997</v>
      </c>
      <c r="Q113">
        <v>223159.99999999997</v>
      </c>
      <c r="R113">
        <v>229376.59999999995</v>
      </c>
      <c r="S113">
        <v>230890.9</v>
      </c>
      <c r="T113">
        <v>223999</v>
      </c>
      <c r="U113">
        <v>218072</v>
      </c>
      <c r="V113">
        <v>254214</v>
      </c>
      <c r="W113">
        <v>250152</v>
      </c>
      <c r="X113">
        <v>257732</v>
      </c>
      <c r="Y113">
        <v>239317</v>
      </c>
      <c r="Z113">
        <v>200502</v>
      </c>
      <c r="AA113">
        <v>206377</v>
      </c>
      <c r="AB113">
        <v>221077</v>
      </c>
      <c r="AC113">
        <v>225676</v>
      </c>
      <c r="AD113">
        <v>239800</v>
      </c>
      <c r="AE113">
        <v>247700</v>
      </c>
      <c r="AF113">
        <v>226281</v>
      </c>
      <c r="AG113">
        <v>230376</v>
      </c>
      <c r="AH113">
        <v>231149</v>
      </c>
      <c r="AI113">
        <v>206383</v>
      </c>
      <c r="AJ113" s="152">
        <v>209145</v>
      </c>
      <c r="AK113">
        <v>205054</v>
      </c>
      <c r="AM113">
        <v>211053</v>
      </c>
      <c r="AN113">
        <v>205854</v>
      </c>
      <c r="AO113" t="s">
        <v>352</v>
      </c>
    </row>
    <row r="114" spans="4:41" x14ac:dyDescent="0.25">
      <c r="D114" t="s">
        <v>351</v>
      </c>
      <c r="E114">
        <v>62910</v>
      </c>
      <c r="F114">
        <v>53810</v>
      </c>
      <c r="G114">
        <v>43550</v>
      </c>
      <c r="H114">
        <v>36830</v>
      </c>
      <c r="I114">
        <v>35970</v>
      </c>
      <c r="J114">
        <v>34810</v>
      </c>
      <c r="K114">
        <v>34960</v>
      </c>
      <c r="L114">
        <v>34350</v>
      </c>
      <c r="M114">
        <v>32350</v>
      </c>
      <c r="N114">
        <v>31430</v>
      </c>
      <c r="O114">
        <v>30510</v>
      </c>
      <c r="P114">
        <v>28700</v>
      </c>
      <c r="Q114">
        <v>28000</v>
      </c>
      <c r="R114">
        <v>28780</v>
      </c>
      <c r="S114">
        <v>28970</v>
      </c>
      <c r="T114">
        <v>27821</v>
      </c>
      <c r="U114">
        <v>27209</v>
      </c>
      <c r="V114">
        <v>28629</v>
      </c>
      <c r="W114">
        <v>26292</v>
      </c>
      <c r="X114">
        <v>26558</v>
      </c>
      <c r="Y114">
        <v>26830</v>
      </c>
      <c r="Z114">
        <v>20198</v>
      </c>
      <c r="AA114">
        <v>15307</v>
      </c>
      <c r="AB114">
        <v>17536</v>
      </c>
      <c r="AC114">
        <v>17422</v>
      </c>
      <c r="AD114">
        <v>12871</v>
      </c>
      <c r="AE114">
        <v>14096</v>
      </c>
      <c r="AF114">
        <v>14874</v>
      </c>
      <c r="AG114">
        <v>14103</v>
      </c>
      <c r="AH114">
        <v>12834</v>
      </c>
      <c r="AI114">
        <v>18407</v>
      </c>
      <c r="AJ114" s="152">
        <v>11846</v>
      </c>
      <c r="AK114">
        <v>14067</v>
      </c>
      <c r="AM114">
        <v>14845</v>
      </c>
      <c r="AN114">
        <v>22519</v>
      </c>
      <c r="AO114" t="s">
        <v>350</v>
      </c>
    </row>
    <row r="115" spans="4:41" x14ac:dyDescent="0.25">
      <c r="D115" t="s">
        <v>349</v>
      </c>
      <c r="E115">
        <v>122045.4</v>
      </c>
      <c r="F115">
        <v>104391.4</v>
      </c>
      <c r="G115">
        <v>84487</v>
      </c>
      <c r="H115">
        <v>71450.2</v>
      </c>
      <c r="I115">
        <v>69781.8</v>
      </c>
      <c r="J115">
        <v>67531.400000000009</v>
      </c>
      <c r="K115">
        <v>67822.400000000009</v>
      </c>
      <c r="L115">
        <v>66639</v>
      </c>
      <c r="M115">
        <v>62759</v>
      </c>
      <c r="N115">
        <v>60974.2</v>
      </c>
      <c r="O115">
        <v>59189.4</v>
      </c>
      <c r="P115">
        <v>55678</v>
      </c>
      <c r="Q115">
        <v>54320</v>
      </c>
      <c r="R115">
        <v>55833.2</v>
      </c>
      <c r="S115">
        <v>56201.8</v>
      </c>
      <c r="T115">
        <v>54552</v>
      </c>
      <c r="U115">
        <v>56155</v>
      </c>
      <c r="V115">
        <v>53888</v>
      </c>
      <c r="W115">
        <v>50945</v>
      </c>
      <c r="X115">
        <v>47660</v>
      </c>
      <c r="Y115">
        <v>42824</v>
      </c>
      <c r="Z115">
        <v>33474</v>
      </c>
      <c r="AA115">
        <v>30548</v>
      </c>
      <c r="AB115">
        <v>26536</v>
      </c>
      <c r="AC115">
        <v>27830</v>
      </c>
      <c r="AD115">
        <v>24762</v>
      </c>
      <c r="AE115">
        <v>22088</v>
      </c>
      <c r="AF115">
        <v>17303</v>
      </c>
      <c r="AG115">
        <v>15523</v>
      </c>
      <c r="AH115">
        <v>17790</v>
      </c>
      <c r="AI115">
        <v>29596</v>
      </c>
      <c r="AJ115" s="152">
        <v>25994</v>
      </c>
      <c r="AK115">
        <v>37931</v>
      </c>
      <c r="AM115">
        <v>39516</v>
      </c>
      <c r="AN115">
        <v>42474</v>
      </c>
      <c r="AO115" t="s">
        <v>348</v>
      </c>
    </row>
    <row r="116" spans="4:41" x14ac:dyDescent="0.25">
      <c r="D116" t="s">
        <v>347</v>
      </c>
      <c r="E116">
        <v>75492</v>
      </c>
      <c r="F116">
        <v>64572</v>
      </c>
      <c r="G116">
        <v>52260</v>
      </c>
      <c r="H116">
        <v>44196</v>
      </c>
      <c r="I116">
        <v>43164</v>
      </c>
      <c r="J116">
        <v>41772</v>
      </c>
      <c r="K116">
        <v>41952</v>
      </c>
      <c r="L116">
        <v>41220</v>
      </c>
      <c r="M116">
        <v>38820</v>
      </c>
      <c r="N116">
        <v>37716</v>
      </c>
      <c r="O116">
        <v>36612</v>
      </c>
      <c r="P116">
        <v>34440</v>
      </c>
      <c r="Q116">
        <v>33600</v>
      </c>
      <c r="R116">
        <v>34536</v>
      </c>
      <c r="S116">
        <v>34764</v>
      </c>
      <c r="T116">
        <v>33793</v>
      </c>
      <c r="U116">
        <v>44808</v>
      </c>
      <c r="V116">
        <v>40592</v>
      </c>
      <c r="W116">
        <v>32156</v>
      </c>
      <c r="X116">
        <v>30083</v>
      </c>
      <c r="Y116">
        <v>29922</v>
      </c>
      <c r="Z116">
        <v>25434</v>
      </c>
      <c r="AA116">
        <v>21203</v>
      </c>
      <c r="AB116">
        <v>20240</v>
      </c>
      <c r="AC116">
        <v>18226</v>
      </c>
      <c r="AD116">
        <v>20086</v>
      </c>
      <c r="AE116">
        <v>18384</v>
      </c>
      <c r="AF116">
        <v>19302</v>
      </c>
      <c r="AG116">
        <v>18819</v>
      </c>
      <c r="AH116">
        <v>19075</v>
      </c>
      <c r="AI116">
        <v>19021</v>
      </c>
      <c r="AJ116" s="152">
        <v>19504</v>
      </c>
      <c r="AK116">
        <v>18328</v>
      </c>
      <c r="AM116">
        <v>17818</v>
      </c>
      <c r="AN116">
        <v>16948</v>
      </c>
      <c r="AO116" t="s">
        <v>347</v>
      </c>
    </row>
    <row r="117" spans="4:41" x14ac:dyDescent="0.25">
      <c r="D117" t="s">
        <v>279</v>
      </c>
      <c r="E117">
        <v>55989.9</v>
      </c>
      <c r="F117">
        <v>47890.9</v>
      </c>
      <c r="G117">
        <v>38759.5</v>
      </c>
      <c r="H117">
        <v>32778.699999999997</v>
      </c>
      <c r="I117">
        <v>32013.3</v>
      </c>
      <c r="J117">
        <v>30980.9</v>
      </c>
      <c r="K117">
        <v>31114.400000000001</v>
      </c>
      <c r="L117">
        <v>30571.5</v>
      </c>
      <c r="M117">
        <v>28791.5</v>
      </c>
      <c r="N117">
        <v>27972.7</v>
      </c>
      <c r="O117">
        <v>27153.9</v>
      </c>
      <c r="P117">
        <v>25543</v>
      </c>
      <c r="Q117">
        <v>24920</v>
      </c>
      <c r="R117">
        <v>25614.2</v>
      </c>
      <c r="S117">
        <v>25783.3</v>
      </c>
      <c r="T117">
        <v>25132</v>
      </c>
      <c r="U117">
        <v>32686</v>
      </c>
      <c r="V117">
        <v>29312</v>
      </c>
      <c r="W117">
        <v>23272</v>
      </c>
      <c r="X117">
        <v>22206</v>
      </c>
      <c r="Y117">
        <v>22371</v>
      </c>
      <c r="Z117">
        <v>19524</v>
      </c>
      <c r="AA117">
        <v>15975</v>
      </c>
      <c r="AB117">
        <v>15791</v>
      </c>
      <c r="AC117">
        <v>14043</v>
      </c>
      <c r="AD117">
        <v>14983</v>
      </c>
      <c r="AE117">
        <v>14613</v>
      </c>
      <c r="AF117">
        <v>14495</v>
      </c>
      <c r="AG117">
        <v>15027</v>
      </c>
      <c r="AH117">
        <v>14772</v>
      </c>
      <c r="AI117">
        <v>14009</v>
      </c>
      <c r="AJ117" s="152">
        <v>14860</v>
      </c>
      <c r="AK117">
        <v>14060</v>
      </c>
      <c r="AM117">
        <v>13168</v>
      </c>
      <c r="AN117">
        <v>12003</v>
      </c>
      <c r="AO117" t="s">
        <v>279</v>
      </c>
    </row>
    <row r="118" spans="4:41" x14ac:dyDescent="0.25">
      <c r="D118" t="s">
        <v>346</v>
      </c>
      <c r="E118">
        <v>19502.099999999999</v>
      </c>
      <c r="F118">
        <v>16681.099999999999</v>
      </c>
      <c r="G118">
        <v>13500.5</v>
      </c>
      <c r="H118">
        <v>11417.3</v>
      </c>
      <c r="I118">
        <v>11150.699999999999</v>
      </c>
      <c r="J118">
        <v>10791.1</v>
      </c>
      <c r="K118">
        <v>10837.6</v>
      </c>
      <c r="L118">
        <v>10648.5</v>
      </c>
      <c r="M118">
        <v>10028.5</v>
      </c>
      <c r="N118">
        <v>9743.2999999999993</v>
      </c>
      <c r="O118">
        <v>9458.1</v>
      </c>
      <c r="P118">
        <v>8897</v>
      </c>
      <c r="Q118">
        <v>8680</v>
      </c>
      <c r="R118">
        <v>8921.7999999999993</v>
      </c>
      <c r="S118">
        <v>8980.6999999999989</v>
      </c>
      <c r="T118">
        <v>8661</v>
      </c>
      <c r="U118">
        <v>12122</v>
      </c>
      <c r="V118">
        <v>11280</v>
      </c>
      <c r="W118">
        <v>8884</v>
      </c>
      <c r="X118">
        <v>7877</v>
      </c>
      <c r="Y118">
        <v>7551</v>
      </c>
      <c r="Z118">
        <v>5910</v>
      </c>
      <c r="AA118">
        <v>5228</v>
      </c>
      <c r="AB118">
        <v>4449</v>
      </c>
      <c r="AC118">
        <v>4183</v>
      </c>
      <c r="AD118">
        <v>5103</v>
      </c>
      <c r="AE118">
        <v>3771</v>
      </c>
      <c r="AF118">
        <v>4807</v>
      </c>
      <c r="AG118">
        <v>3792</v>
      </c>
      <c r="AH118">
        <v>4303</v>
      </c>
      <c r="AI118">
        <v>5012</v>
      </c>
      <c r="AJ118" s="152">
        <v>4644</v>
      </c>
      <c r="AK118">
        <v>4268</v>
      </c>
      <c r="AM118">
        <v>4650</v>
      </c>
      <c r="AN118">
        <v>4945</v>
      </c>
      <c r="AO118" t="s">
        <v>346</v>
      </c>
    </row>
    <row r="119" spans="4:41" x14ac:dyDescent="0.25">
      <c r="D119" t="s">
        <v>345</v>
      </c>
      <c r="E119">
        <v>6291000.0000000009</v>
      </c>
      <c r="F119">
        <v>5381000.0000000009</v>
      </c>
      <c r="G119">
        <v>4355000</v>
      </c>
      <c r="H119">
        <v>3683000</v>
      </c>
      <c r="I119">
        <v>3596999.9999999995</v>
      </c>
      <c r="J119">
        <v>3480999.9999999995</v>
      </c>
      <c r="K119">
        <v>3495999.9999999995</v>
      </c>
      <c r="L119">
        <v>3435000</v>
      </c>
      <c r="M119">
        <v>3235000</v>
      </c>
      <c r="N119">
        <v>3143000.0000000005</v>
      </c>
      <c r="O119">
        <v>3051000</v>
      </c>
      <c r="P119">
        <v>2870000</v>
      </c>
      <c r="Q119">
        <v>2800000</v>
      </c>
      <c r="R119">
        <v>2878000.0000000005</v>
      </c>
      <c r="S119">
        <v>2896999.9999999995</v>
      </c>
      <c r="T119">
        <v>2808061</v>
      </c>
      <c r="U119">
        <v>2861671</v>
      </c>
      <c r="V119">
        <v>2933596</v>
      </c>
      <c r="W119">
        <v>2818983</v>
      </c>
      <c r="X119">
        <v>2683578</v>
      </c>
      <c r="Y119">
        <v>2512296</v>
      </c>
      <c r="Z119">
        <v>2001105</v>
      </c>
      <c r="AA119">
        <v>1988939</v>
      </c>
      <c r="AB119">
        <v>2009135</v>
      </c>
      <c r="AC119">
        <v>2022408</v>
      </c>
      <c r="AD119">
        <v>2068888</v>
      </c>
      <c r="AE119">
        <v>2092414</v>
      </c>
      <c r="AF119">
        <v>2081233</v>
      </c>
      <c r="AG119">
        <v>2011128</v>
      </c>
      <c r="AH119">
        <v>1977232</v>
      </c>
      <c r="AI119">
        <v>1923283</v>
      </c>
      <c r="AJ119" s="152">
        <v>1875169</v>
      </c>
      <c r="AK119">
        <v>1826845</v>
      </c>
      <c r="AM119">
        <v>1833718</v>
      </c>
      <c r="AN119">
        <v>1814720</v>
      </c>
      <c r="AO119" t="s">
        <v>345</v>
      </c>
    </row>
    <row r="120" spans="4:41" x14ac:dyDescent="0.25">
      <c r="D120" t="s">
        <v>344</v>
      </c>
      <c r="AJ120" s="152"/>
      <c r="AO120" t="s">
        <v>344</v>
      </c>
    </row>
    <row r="121" spans="4:41" x14ac:dyDescent="0.25">
      <c r="D121" t="s">
        <v>342</v>
      </c>
      <c r="E121">
        <v>1594005.6</v>
      </c>
      <c r="F121">
        <v>1654484.4</v>
      </c>
      <c r="G121">
        <v>1524395.1</v>
      </c>
      <c r="H121">
        <v>1356282</v>
      </c>
      <c r="I121">
        <v>1285024.8</v>
      </c>
      <c r="J121">
        <v>1075145.3999999999</v>
      </c>
      <c r="K121">
        <v>1103289</v>
      </c>
      <c r="L121">
        <v>1145354.7</v>
      </c>
      <c r="M121">
        <v>986672.7</v>
      </c>
      <c r="N121">
        <v>999846.3</v>
      </c>
      <c r="O121">
        <v>814817.1</v>
      </c>
      <c r="P121">
        <v>669757.80000000005</v>
      </c>
      <c r="Q121">
        <v>615716.1</v>
      </c>
      <c r="R121">
        <v>702991.2</v>
      </c>
      <c r="S121">
        <v>720057</v>
      </c>
      <c r="T121">
        <v>908475</v>
      </c>
      <c r="U121">
        <v>844937</v>
      </c>
      <c r="V121">
        <v>916811</v>
      </c>
      <c r="W121">
        <v>903040</v>
      </c>
      <c r="X121">
        <v>816222</v>
      </c>
      <c r="Y121">
        <v>767201</v>
      </c>
      <c r="Z121">
        <v>704323</v>
      </c>
      <c r="AA121">
        <v>774216</v>
      </c>
      <c r="AB121">
        <v>798975</v>
      </c>
      <c r="AC121">
        <v>811318</v>
      </c>
      <c r="AD121">
        <v>805274</v>
      </c>
      <c r="AE121">
        <v>796477</v>
      </c>
      <c r="AF121">
        <v>785674</v>
      </c>
      <c r="AG121">
        <v>836747</v>
      </c>
      <c r="AH121">
        <v>698141</v>
      </c>
      <c r="AI121">
        <v>735863</v>
      </c>
      <c r="AJ121" s="152">
        <v>710367</v>
      </c>
      <c r="AK121">
        <v>612170</v>
      </c>
      <c r="AM121">
        <v>522068</v>
      </c>
      <c r="AN121">
        <v>609476</v>
      </c>
      <c r="AO121" t="s">
        <v>342</v>
      </c>
    </row>
    <row r="122" spans="4:41" x14ac:dyDescent="0.25">
      <c r="D122" t="s">
        <v>341</v>
      </c>
      <c r="E122">
        <v>2498020.7999999998</v>
      </c>
      <c r="F122">
        <v>2592799.2000000002</v>
      </c>
      <c r="G122">
        <v>2388931.7999999998</v>
      </c>
      <c r="H122">
        <v>2125476</v>
      </c>
      <c r="I122">
        <v>2013806.4000000001</v>
      </c>
      <c r="J122">
        <v>1684897.2</v>
      </c>
      <c r="K122">
        <v>1729002</v>
      </c>
      <c r="L122">
        <v>1794924.6</v>
      </c>
      <c r="M122">
        <v>1546248.6</v>
      </c>
      <c r="N122">
        <v>1566893.4</v>
      </c>
      <c r="O122">
        <v>1276927.8</v>
      </c>
      <c r="P122">
        <v>1049600.3999999999</v>
      </c>
      <c r="Q122">
        <v>964909.8</v>
      </c>
      <c r="R122">
        <v>1101681.6000000001</v>
      </c>
      <c r="S122">
        <v>1128426</v>
      </c>
      <c r="T122">
        <v>1424162</v>
      </c>
      <c r="U122">
        <v>1324861</v>
      </c>
      <c r="V122">
        <v>1403500</v>
      </c>
      <c r="W122">
        <v>1394902</v>
      </c>
      <c r="X122">
        <v>1299843</v>
      </c>
      <c r="Y122">
        <v>1227740</v>
      </c>
      <c r="Z122">
        <v>1058643</v>
      </c>
      <c r="AA122">
        <v>1094317</v>
      </c>
      <c r="AB122">
        <v>1104787</v>
      </c>
      <c r="AC122">
        <v>1093236</v>
      </c>
      <c r="AD122">
        <v>1098831</v>
      </c>
      <c r="AE122">
        <v>1140510</v>
      </c>
      <c r="AF122">
        <v>1016778</v>
      </c>
      <c r="AG122">
        <v>878123</v>
      </c>
      <c r="AH122">
        <v>826369</v>
      </c>
      <c r="AI122">
        <v>727210</v>
      </c>
      <c r="AJ122" s="152">
        <v>743705</v>
      </c>
      <c r="AK122">
        <v>714647</v>
      </c>
      <c r="AM122">
        <v>703751</v>
      </c>
      <c r="AN122">
        <v>564953</v>
      </c>
      <c r="AO122" t="s">
        <v>341</v>
      </c>
    </row>
    <row r="123" spans="4:41" x14ac:dyDescent="0.25">
      <c r="D123" t="s">
        <v>340</v>
      </c>
      <c r="E123">
        <v>6535742.4000000004</v>
      </c>
      <c r="F123">
        <v>6783717.6000000006</v>
      </c>
      <c r="G123">
        <v>6250325.4000000004</v>
      </c>
      <c r="H123">
        <v>5561028</v>
      </c>
      <c r="I123">
        <v>5268859.2</v>
      </c>
      <c r="J123">
        <v>4408311.5999999996</v>
      </c>
      <c r="K123">
        <v>4523706</v>
      </c>
      <c r="L123">
        <v>4696183.8</v>
      </c>
      <c r="M123">
        <v>4045555.8000000003</v>
      </c>
      <c r="N123">
        <v>4099570.2</v>
      </c>
      <c r="O123">
        <v>3340913.4</v>
      </c>
      <c r="P123">
        <v>2746141.2</v>
      </c>
      <c r="Q123">
        <v>2524559.4</v>
      </c>
      <c r="R123">
        <v>2882404.8000000003</v>
      </c>
      <c r="S123">
        <v>2952378</v>
      </c>
      <c r="T123">
        <v>3724879</v>
      </c>
      <c r="U123">
        <v>3942575</v>
      </c>
      <c r="V123">
        <v>3956841</v>
      </c>
      <c r="W123">
        <v>3810454</v>
      </c>
      <c r="X123">
        <v>3668252</v>
      </c>
      <c r="Y123">
        <v>3425881</v>
      </c>
      <c r="Z123">
        <v>3301584</v>
      </c>
      <c r="AA123">
        <v>3108208</v>
      </c>
      <c r="AB123">
        <v>2924603</v>
      </c>
      <c r="AC123">
        <v>2884665</v>
      </c>
      <c r="AD123">
        <v>2753043</v>
      </c>
      <c r="AE123">
        <v>2609758</v>
      </c>
      <c r="AF123">
        <v>2537986</v>
      </c>
      <c r="AG123">
        <v>2334712</v>
      </c>
      <c r="AH123">
        <v>2084166</v>
      </c>
      <c r="AI123">
        <v>2055552</v>
      </c>
      <c r="AJ123" s="152">
        <v>2006842</v>
      </c>
      <c r="AK123">
        <v>1988181</v>
      </c>
      <c r="AM123">
        <v>1813709</v>
      </c>
      <c r="AN123">
        <v>1702742</v>
      </c>
      <c r="AO123" t="s">
        <v>340</v>
      </c>
    </row>
    <row r="124" spans="4:41" x14ac:dyDescent="0.25">
      <c r="D124" t="s">
        <v>339</v>
      </c>
      <c r="E124" t="s">
        <v>400</v>
      </c>
      <c r="F124" t="s">
        <v>400</v>
      </c>
      <c r="G124" t="s">
        <v>400</v>
      </c>
      <c r="H124" t="s">
        <v>400</v>
      </c>
      <c r="I124" t="s">
        <v>400</v>
      </c>
      <c r="J124" t="s">
        <v>400</v>
      </c>
      <c r="K124" t="s">
        <v>400</v>
      </c>
      <c r="L124" t="s">
        <v>400</v>
      </c>
      <c r="M124" t="s">
        <v>400</v>
      </c>
      <c r="N124" t="s">
        <v>400</v>
      </c>
      <c r="O124" t="s">
        <v>400</v>
      </c>
      <c r="P124" t="s">
        <v>400</v>
      </c>
      <c r="Q124" t="s">
        <v>400</v>
      </c>
      <c r="R124" t="s">
        <v>400</v>
      </c>
      <c r="S124" t="s">
        <v>400</v>
      </c>
      <c r="T124">
        <v>905427</v>
      </c>
      <c r="U124">
        <v>904850</v>
      </c>
      <c r="V124">
        <v>889996</v>
      </c>
      <c r="W124">
        <v>917696</v>
      </c>
      <c r="X124">
        <v>878073</v>
      </c>
      <c r="Y124">
        <v>868137</v>
      </c>
      <c r="Z124">
        <v>832922</v>
      </c>
      <c r="AA124">
        <v>901782</v>
      </c>
      <c r="AB124">
        <v>895564</v>
      </c>
      <c r="AC124">
        <v>890596</v>
      </c>
      <c r="AD124">
        <v>884343</v>
      </c>
      <c r="AE124">
        <v>837414</v>
      </c>
      <c r="AF124">
        <v>837060</v>
      </c>
      <c r="AG124">
        <v>748563</v>
      </c>
      <c r="AH124">
        <v>667611</v>
      </c>
      <c r="AI124">
        <v>609198</v>
      </c>
      <c r="AJ124" s="152">
        <v>599197</v>
      </c>
      <c r="AK124">
        <v>553915</v>
      </c>
      <c r="AM124">
        <v>509366</v>
      </c>
      <c r="AN124">
        <v>457151</v>
      </c>
      <c r="AO124" t="s">
        <v>339</v>
      </c>
    </row>
    <row r="125" spans="4:41" x14ac:dyDescent="0.25">
      <c r="D125" t="s">
        <v>338</v>
      </c>
      <c r="E125" t="s">
        <v>400</v>
      </c>
      <c r="F125" t="s">
        <v>400</v>
      </c>
      <c r="G125" t="s">
        <v>400</v>
      </c>
      <c r="H125" t="s">
        <v>400</v>
      </c>
      <c r="I125" t="s">
        <v>400</v>
      </c>
      <c r="J125" t="s">
        <v>400</v>
      </c>
      <c r="K125" t="s">
        <v>400</v>
      </c>
      <c r="L125" t="s">
        <v>400</v>
      </c>
      <c r="M125" t="s">
        <v>400</v>
      </c>
      <c r="N125" t="s">
        <v>400</v>
      </c>
      <c r="O125" t="s">
        <v>400</v>
      </c>
      <c r="P125" t="s">
        <v>400</v>
      </c>
      <c r="Q125" t="s">
        <v>400</v>
      </c>
      <c r="R125" t="s">
        <v>400</v>
      </c>
      <c r="S125" t="s">
        <v>400</v>
      </c>
      <c r="T125">
        <v>1322816</v>
      </c>
      <c r="U125">
        <v>1374288</v>
      </c>
      <c r="V125">
        <v>1426108</v>
      </c>
      <c r="W125">
        <v>1398831</v>
      </c>
      <c r="X125">
        <v>1352408</v>
      </c>
      <c r="Y125">
        <v>1217638</v>
      </c>
      <c r="Z125">
        <v>1237972</v>
      </c>
      <c r="AA125">
        <v>1172654</v>
      </c>
      <c r="AB125">
        <v>1126443</v>
      </c>
      <c r="AC125">
        <v>1144423</v>
      </c>
      <c r="AD125">
        <v>1088489</v>
      </c>
      <c r="AE125">
        <v>986003</v>
      </c>
      <c r="AF125">
        <v>955084</v>
      </c>
      <c r="AG125">
        <v>836777</v>
      </c>
      <c r="AH125">
        <v>707411</v>
      </c>
      <c r="AI125">
        <v>682820</v>
      </c>
      <c r="AJ125" s="152">
        <v>660551</v>
      </c>
      <c r="AK125">
        <v>663600</v>
      </c>
      <c r="AM125">
        <v>623555</v>
      </c>
      <c r="AN125">
        <v>622219</v>
      </c>
      <c r="AO125" t="s">
        <v>338</v>
      </c>
    </row>
    <row r="126" spans="4:41" x14ac:dyDescent="0.25">
      <c r="D126" t="s">
        <v>337</v>
      </c>
      <c r="E126" t="s">
        <v>400</v>
      </c>
      <c r="F126" t="s">
        <v>400</v>
      </c>
      <c r="G126" t="s">
        <v>400</v>
      </c>
      <c r="H126" t="s">
        <v>400</v>
      </c>
      <c r="I126" t="s">
        <v>400</v>
      </c>
      <c r="J126" t="s">
        <v>400</v>
      </c>
      <c r="K126" t="s">
        <v>400</v>
      </c>
      <c r="L126" t="s">
        <v>400</v>
      </c>
      <c r="M126" t="s">
        <v>400</v>
      </c>
      <c r="N126" t="s">
        <v>400</v>
      </c>
      <c r="O126" t="s">
        <v>400</v>
      </c>
      <c r="P126" t="s">
        <v>400</v>
      </c>
      <c r="Q126" t="s">
        <v>400</v>
      </c>
      <c r="R126" t="s">
        <v>400</v>
      </c>
      <c r="S126" t="s">
        <v>400</v>
      </c>
      <c r="T126">
        <v>1496636</v>
      </c>
      <c r="U126">
        <v>1663437</v>
      </c>
      <c r="V126">
        <v>1640737</v>
      </c>
      <c r="W126">
        <v>1493927</v>
      </c>
      <c r="X126">
        <v>1437771</v>
      </c>
      <c r="Y126">
        <v>1340106</v>
      </c>
      <c r="Z126">
        <v>1230690</v>
      </c>
      <c r="AA126">
        <v>1033772</v>
      </c>
      <c r="AB126">
        <v>902596</v>
      </c>
      <c r="AC126">
        <v>849646</v>
      </c>
      <c r="AD126">
        <v>780211</v>
      </c>
      <c r="AE126">
        <v>786341</v>
      </c>
      <c r="AF126">
        <v>745842</v>
      </c>
      <c r="AG126">
        <v>749372</v>
      </c>
      <c r="AH126">
        <v>709144</v>
      </c>
      <c r="AI126">
        <v>763534</v>
      </c>
      <c r="AJ126" s="152">
        <v>747094</v>
      </c>
      <c r="AK126">
        <v>770666</v>
      </c>
      <c r="AM126">
        <v>680788</v>
      </c>
      <c r="AN126">
        <v>623372</v>
      </c>
      <c r="AO126" t="s">
        <v>337</v>
      </c>
    </row>
    <row r="127" spans="4:41" x14ac:dyDescent="0.25">
      <c r="D127" t="s">
        <v>336</v>
      </c>
      <c r="E127" t="s">
        <v>400</v>
      </c>
      <c r="F127" t="s">
        <v>400</v>
      </c>
      <c r="G127" t="s">
        <v>400</v>
      </c>
      <c r="H127" t="s">
        <v>400</v>
      </c>
      <c r="I127" t="s">
        <v>400</v>
      </c>
      <c r="J127" t="s">
        <v>400</v>
      </c>
      <c r="K127" t="s">
        <v>400</v>
      </c>
      <c r="L127" t="s">
        <v>400</v>
      </c>
      <c r="M127" t="s">
        <v>400</v>
      </c>
      <c r="N127" t="s">
        <v>400</v>
      </c>
      <c r="O127" t="s">
        <v>400</v>
      </c>
      <c r="P127" t="s">
        <v>400</v>
      </c>
      <c r="Q127" t="s">
        <v>400</v>
      </c>
      <c r="R127" t="s">
        <v>400</v>
      </c>
      <c r="S127" t="s">
        <v>400</v>
      </c>
      <c r="T127">
        <v>437150</v>
      </c>
      <c r="U127">
        <v>509929</v>
      </c>
      <c r="V127">
        <v>537453</v>
      </c>
      <c r="W127">
        <v>456511</v>
      </c>
      <c r="X127">
        <v>389297</v>
      </c>
      <c r="Y127">
        <v>372593</v>
      </c>
      <c r="Z127">
        <v>363722</v>
      </c>
      <c r="AA127">
        <v>387056</v>
      </c>
      <c r="AB127">
        <v>405948</v>
      </c>
      <c r="AC127">
        <v>390954</v>
      </c>
      <c r="AD127">
        <v>384640</v>
      </c>
      <c r="AE127">
        <v>380183</v>
      </c>
      <c r="AF127">
        <v>367281</v>
      </c>
      <c r="AG127">
        <v>356432</v>
      </c>
      <c r="AH127">
        <v>316607</v>
      </c>
      <c r="AI127">
        <v>315511</v>
      </c>
      <c r="AJ127" s="152">
        <v>323593</v>
      </c>
      <c r="AK127">
        <v>304583</v>
      </c>
      <c r="AM127">
        <v>289206</v>
      </c>
      <c r="AN127">
        <v>276882</v>
      </c>
      <c r="AO127" t="s">
        <v>336</v>
      </c>
    </row>
    <row r="128" spans="4:41" x14ac:dyDescent="0.25">
      <c r="D128" t="s">
        <v>335</v>
      </c>
      <c r="E128">
        <v>20231.2</v>
      </c>
      <c r="F128">
        <v>20998.799999999999</v>
      </c>
      <c r="G128">
        <v>19347.7</v>
      </c>
      <c r="H128">
        <v>17214</v>
      </c>
      <c r="I128">
        <v>16309.6</v>
      </c>
      <c r="J128">
        <v>13645.8</v>
      </c>
      <c r="K128">
        <v>14003</v>
      </c>
      <c r="L128">
        <v>14536.9</v>
      </c>
      <c r="M128">
        <v>12522.9</v>
      </c>
      <c r="N128">
        <v>12690.1</v>
      </c>
      <c r="O128">
        <v>10341.700000000001</v>
      </c>
      <c r="P128">
        <v>8500.6</v>
      </c>
      <c r="Q128">
        <v>7814.7</v>
      </c>
      <c r="R128">
        <v>8922.4</v>
      </c>
      <c r="S128">
        <v>9139</v>
      </c>
      <c r="T128">
        <v>11500</v>
      </c>
      <c r="U128">
        <v>15438</v>
      </c>
      <c r="V128">
        <v>16999</v>
      </c>
      <c r="W128">
        <v>14033</v>
      </c>
      <c r="X128">
        <v>12866</v>
      </c>
      <c r="Y128">
        <v>13294</v>
      </c>
      <c r="Z128">
        <v>8119</v>
      </c>
      <c r="AA128">
        <v>6467</v>
      </c>
      <c r="AB128">
        <v>7189</v>
      </c>
      <c r="AC128">
        <v>7285</v>
      </c>
      <c r="AD128">
        <v>6310</v>
      </c>
      <c r="AE128">
        <v>5560</v>
      </c>
      <c r="AF128">
        <v>6096</v>
      </c>
      <c r="AG128">
        <v>6564</v>
      </c>
      <c r="AH128">
        <v>7815</v>
      </c>
      <c r="AI128">
        <v>6380</v>
      </c>
      <c r="AJ128" s="152">
        <v>7891</v>
      </c>
      <c r="AK128">
        <v>6042</v>
      </c>
      <c r="AM128">
        <v>4647</v>
      </c>
      <c r="AN128">
        <v>4235</v>
      </c>
      <c r="AO128" t="s">
        <v>335</v>
      </c>
    </row>
    <row r="129" spans="4:41" x14ac:dyDescent="0.25">
      <c r="D129" t="s">
        <v>334</v>
      </c>
      <c r="E129">
        <v>1023000</v>
      </c>
      <c r="F129">
        <v>951000</v>
      </c>
      <c r="G129">
        <v>771000</v>
      </c>
      <c r="H129">
        <v>792000</v>
      </c>
      <c r="I129">
        <v>678000</v>
      </c>
      <c r="J129">
        <v>576000</v>
      </c>
      <c r="K129">
        <v>590000</v>
      </c>
      <c r="L129">
        <v>584000</v>
      </c>
      <c r="M129">
        <v>506000</v>
      </c>
      <c r="N129">
        <v>515000</v>
      </c>
      <c r="O129">
        <v>405000</v>
      </c>
      <c r="P129">
        <v>323000</v>
      </c>
      <c r="Q129">
        <v>334000</v>
      </c>
      <c r="R129">
        <v>362000</v>
      </c>
      <c r="S129">
        <v>335000</v>
      </c>
      <c r="T129">
        <v>425650</v>
      </c>
      <c r="U129">
        <v>494491</v>
      </c>
      <c r="V129">
        <v>520454</v>
      </c>
      <c r="W129">
        <v>442478</v>
      </c>
      <c r="X129">
        <v>376431</v>
      </c>
      <c r="Y129">
        <v>359299</v>
      </c>
      <c r="Z129">
        <v>355603</v>
      </c>
      <c r="AA129">
        <v>380589</v>
      </c>
      <c r="AB129">
        <v>398759</v>
      </c>
      <c r="AC129">
        <v>383669</v>
      </c>
      <c r="AD129">
        <v>378330</v>
      </c>
      <c r="AE129">
        <v>374623</v>
      </c>
      <c r="AF129">
        <v>361185</v>
      </c>
      <c r="AG129">
        <v>349868</v>
      </c>
      <c r="AH129">
        <v>308792</v>
      </c>
      <c r="AI129">
        <v>309131</v>
      </c>
      <c r="AJ129" s="152">
        <v>315702</v>
      </c>
      <c r="AK129">
        <v>298541</v>
      </c>
      <c r="AM129">
        <v>284559</v>
      </c>
      <c r="AN129">
        <v>272647</v>
      </c>
      <c r="AO129" t="s">
        <v>334</v>
      </c>
    </row>
    <row r="130" spans="4:41" x14ac:dyDescent="0.25">
      <c r="D130" t="s">
        <v>333</v>
      </c>
      <c r="E130" t="s">
        <v>400</v>
      </c>
      <c r="F130" t="s">
        <v>400</v>
      </c>
      <c r="G130" t="s">
        <v>400</v>
      </c>
      <c r="H130" t="s">
        <v>400</v>
      </c>
      <c r="I130" t="s">
        <v>400</v>
      </c>
      <c r="J130" t="s">
        <v>400</v>
      </c>
      <c r="K130" t="s">
        <v>400</v>
      </c>
      <c r="L130" t="s">
        <v>400</v>
      </c>
      <c r="M130" t="s">
        <v>400</v>
      </c>
      <c r="N130" t="s">
        <v>400</v>
      </c>
      <c r="O130" t="s">
        <v>400</v>
      </c>
      <c r="P130" t="s">
        <v>400</v>
      </c>
      <c r="Q130" t="s">
        <v>400</v>
      </c>
      <c r="R130" t="s">
        <v>400</v>
      </c>
      <c r="S130" t="s">
        <v>400</v>
      </c>
      <c r="T130">
        <v>273911</v>
      </c>
      <c r="U130">
        <v>305684</v>
      </c>
      <c r="V130">
        <v>316047</v>
      </c>
      <c r="W130">
        <v>263719</v>
      </c>
      <c r="X130">
        <v>215335</v>
      </c>
      <c r="Y130">
        <v>218841</v>
      </c>
      <c r="Z130">
        <v>222865</v>
      </c>
      <c r="AA130">
        <v>242487</v>
      </c>
      <c r="AB130">
        <v>252200</v>
      </c>
      <c r="AC130">
        <v>235144</v>
      </c>
      <c r="AD130">
        <v>233858</v>
      </c>
      <c r="AE130">
        <v>225230</v>
      </c>
      <c r="AF130">
        <v>223121</v>
      </c>
      <c r="AG130">
        <v>219447</v>
      </c>
      <c r="AH130">
        <v>187952</v>
      </c>
      <c r="AI130">
        <v>198686</v>
      </c>
      <c r="AJ130" s="152">
        <v>197790</v>
      </c>
      <c r="AK130">
        <v>182952</v>
      </c>
      <c r="AM130">
        <v>173729</v>
      </c>
      <c r="AN130">
        <v>169028</v>
      </c>
      <c r="AO130" t="s">
        <v>333</v>
      </c>
    </row>
    <row r="131" spans="4:41" x14ac:dyDescent="0.25">
      <c r="D131" t="s">
        <v>332</v>
      </c>
      <c r="E131" t="s">
        <v>400</v>
      </c>
      <c r="F131" t="s">
        <v>400</v>
      </c>
      <c r="G131" t="s">
        <v>400</v>
      </c>
      <c r="H131" t="s">
        <v>400</v>
      </c>
      <c r="I131" t="s">
        <v>400</v>
      </c>
      <c r="J131" t="s">
        <v>400</v>
      </c>
      <c r="K131" t="s">
        <v>400</v>
      </c>
      <c r="L131" t="s">
        <v>400</v>
      </c>
      <c r="M131" t="s">
        <v>400</v>
      </c>
      <c r="N131" t="s">
        <v>400</v>
      </c>
      <c r="O131" t="s">
        <v>400</v>
      </c>
      <c r="P131" t="s">
        <v>400</v>
      </c>
      <c r="Q131" t="s">
        <v>400</v>
      </c>
      <c r="R131" t="s">
        <v>400</v>
      </c>
      <c r="S131" t="s">
        <v>400</v>
      </c>
      <c r="T131">
        <v>49869</v>
      </c>
      <c r="U131">
        <v>60387</v>
      </c>
      <c r="V131">
        <v>74193</v>
      </c>
      <c r="W131">
        <v>90604</v>
      </c>
      <c r="X131">
        <v>57664</v>
      </c>
      <c r="Y131">
        <v>54275</v>
      </c>
      <c r="Z131">
        <v>42822</v>
      </c>
      <c r="AA131">
        <v>51992</v>
      </c>
      <c r="AB131">
        <v>62098</v>
      </c>
      <c r="AC131">
        <v>64342</v>
      </c>
      <c r="AD131">
        <v>63812</v>
      </c>
      <c r="AE131">
        <v>63455</v>
      </c>
      <c r="AF131">
        <v>50405</v>
      </c>
      <c r="AG131">
        <v>51881</v>
      </c>
      <c r="AH131">
        <v>46094</v>
      </c>
      <c r="AI131">
        <v>40523</v>
      </c>
      <c r="AJ131" s="152">
        <v>40235</v>
      </c>
      <c r="AK131">
        <v>39240</v>
      </c>
      <c r="AM131">
        <v>56559</v>
      </c>
      <c r="AN131">
        <v>38949</v>
      </c>
      <c r="AO131" t="s">
        <v>332</v>
      </c>
    </row>
    <row r="132" spans="4:41" x14ac:dyDescent="0.25">
      <c r="D132" t="s">
        <v>331</v>
      </c>
      <c r="E132" t="s">
        <v>400</v>
      </c>
      <c r="F132" t="s">
        <v>400</v>
      </c>
      <c r="G132" t="s">
        <v>400</v>
      </c>
      <c r="H132" t="s">
        <v>400</v>
      </c>
      <c r="I132" t="s">
        <v>400</v>
      </c>
      <c r="J132" t="s">
        <v>400</v>
      </c>
      <c r="K132" t="s">
        <v>400</v>
      </c>
      <c r="L132" t="s">
        <v>400</v>
      </c>
      <c r="M132" t="s">
        <v>400</v>
      </c>
      <c r="N132" t="s">
        <v>400</v>
      </c>
      <c r="O132" t="s">
        <v>400</v>
      </c>
      <c r="P132" t="s">
        <v>400</v>
      </c>
      <c r="Q132" t="s">
        <v>400</v>
      </c>
      <c r="R132" t="s">
        <v>400</v>
      </c>
      <c r="S132" t="s">
        <v>400</v>
      </c>
      <c r="T132">
        <v>151739</v>
      </c>
      <c r="U132">
        <v>188807</v>
      </c>
      <c r="V132">
        <v>204407</v>
      </c>
      <c r="W132">
        <v>178759</v>
      </c>
      <c r="X132">
        <v>161096</v>
      </c>
      <c r="Y132">
        <v>140458</v>
      </c>
      <c r="Z132">
        <v>132738</v>
      </c>
      <c r="AA132">
        <v>138102</v>
      </c>
      <c r="AB132">
        <v>146559</v>
      </c>
      <c r="AC132">
        <v>148525</v>
      </c>
      <c r="AD132">
        <v>144472</v>
      </c>
      <c r="AE132">
        <v>149393</v>
      </c>
      <c r="AF132">
        <v>138064</v>
      </c>
      <c r="AG132">
        <v>130421</v>
      </c>
      <c r="AH132">
        <v>120840</v>
      </c>
      <c r="AI132">
        <v>110445</v>
      </c>
      <c r="AJ132" s="152">
        <v>117912</v>
      </c>
      <c r="AK132">
        <v>115589</v>
      </c>
      <c r="AM132">
        <v>110830</v>
      </c>
      <c r="AN132">
        <v>103619</v>
      </c>
      <c r="AO132" t="s">
        <v>331</v>
      </c>
    </row>
    <row r="133" spans="4:41" x14ac:dyDescent="0.25">
      <c r="D133" t="s">
        <v>330</v>
      </c>
      <c r="E133" t="s">
        <v>400</v>
      </c>
      <c r="F133" t="s">
        <v>400</v>
      </c>
      <c r="G133" t="s">
        <v>400</v>
      </c>
      <c r="H133" t="s">
        <v>400</v>
      </c>
      <c r="I133" t="s">
        <v>400</v>
      </c>
      <c r="J133" t="s">
        <v>400</v>
      </c>
      <c r="K133" t="s">
        <v>400</v>
      </c>
      <c r="L133" t="s">
        <v>400</v>
      </c>
      <c r="M133" t="s">
        <v>400</v>
      </c>
      <c r="N133" t="s">
        <v>400</v>
      </c>
      <c r="O133" t="s">
        <v>400</v>
      </c>
      <c r="P133" t="s">
        <v>400</v>
      </c>
      <c r="Q133" t="s">
        <v>400</v>
      </c>
      <c r="R133" t="s">
        <v>400</v>
      </c>
      <c r="S133" t="s">
        <v>400</v>
      </c>
      <c r="T133">
        <v>52793</v>
      </c>
      <c r="U133">
        <v>75056</v>
      </c>
      <c r="V133">
        <v>95559</v>
      </c>
      <c r="W133">
        <v>97286</v>
      </c>
      <c r="X133">
        <v>83700</v>
      </c>
      <c r="Y133">
        <v>69496</v>
      </c>
      <c r="Z133">
        <v>53959</v>
      </c>
      <c r="AA133">
        <v>55160</v>
      </c>
      <c r="AB133">
        <v>58687</v>
      </c>
      <c r="AC133">
        <v>64902</v>
      </c>
      <c r="AD133">
        <v>62961</v>
      </c>
      <c r="AE133">
        <v>57742</v>
      </c>
      <c r="AF133">
        <v>54389</v>
      </c>
      <c r="AG133">
        <v>53449</v>
      </c>
      <c r="AH133">
        <v>45698</v>
      </c>
      <c r="AI133">
        <v>34827</v>
      </c>
      <c r="AJ133" s="152">
        <v>37135</v>
      </c>
      <c r="AK133">
        <v>38450</v>
      </c>
      <c r="AM133">
        <v>37810</v>
      </c>
      <c r="AN133">
        <v>43753</v>
      </c>
      <c r="AO133" t="s">
        <v>330</v>
      </c>
    </row>
    <row r="134" spans="4:41" x14ac:dyDescent="0.25">
      <c r="D134" t="s">
        <v>329</v>
      </c>
      <c r="E134">
        <v>11671000</v>
      </c>
      <c r="F134">
        <v>12003000</v>
      </c>
      <c r="G134">
        <v>10954000</v>
      </c>
      <c r="H134">
        <v>9852000</v>
      </c>
      <c r="I134">
        <v>9262000</v>
      </c>
      <c r="J134">
        <v>7757999.9999999991</v>
      </c>
      <c r="K134">
        <v>7960000</v>
      </c>
      <c r="L134">
        <v>8235000</v>
      </c>
      <c r="M134">
        <v>7097000</v>
      </c>
      <c r="N134">
        <v>7194000</v>
      </c>
      <c r="O134">
        <v>5848000</v>
      </c>
      <c r="P134">
        <v>4797000</v>
      </c>
      <c r="Q134">
        <v>4447000</v>
      </c>
      <c r="R134">
        <v>5058000.0000000009</v>
      </c>
      <c r="S134">
        <v>5145000</v>
      </c>
      <c r="T134">
        <v>6494666</v>
      </c>
      <c r="U134">
        <v>6622302</v>
      </c>
      <c r="V134">
        <v>6814605</v>
      </c>
      <c r="W134">
        <v>6564907</v>
      </c>
      <c r="X134">
        <v>6173614</v>
      </c>
      <c r="Y134">
        <v>5793415</v>
      </c>
      <c r="Z134">
        <v>5428272</v>
      </c>
      <c r="AA134">
        <v>5363797</v>
      </c>
      <c r="AB134">
        <v>5234313</v>
      </c>
      <c r="AC134">
        <v>5180173</v>
      </c>
      <c r="AD134">
        <v>5041788</v>
      </c>
      <c r="AE134">
        <v>4926928</v>
      </c>
      <c r="AF134">
        <v>4707719</v>
      </c>
      <c r="AG134">
        <v>4406014</v>
      </c>
      <c r="AH134">
        <v>3925283</v>
      </c>
      <c r="AI134">
        <v>3834136</v>
      </c>
      <c r="AJ134" s="152">
        <v>3784507</v>
      </c>
      <c r="AK134">
        <v>3619581</v>
      </c>
      <c r="AM134">
        <v>3328734</v>
      </c>
      <c r="AN134">
        <v>3154053</v>
      </c>
      <c r="AO134" t="s">
        <v>329</v>
      </c>
    </row>
    <row r="135" spans="4:41" x14ac:dyDescent="0.25">
      <c r="D135" t="s">
        <v>328</v>
      </c>
      <c r="AJ135" s="152"/>
      <c r="AO135" t="s">
        <v>328</v>
      </c>
    </row>
    <row r="136" spans="4:41" x14ac:dyDescent="0.25">
      <c r="D136" t="s">
        <v>327</v>
      </c>
      <c r="E136">
        <v>15435000</v>
      </c>
      <c r="F136">
        <v>14062000</v>
      </c>
      <c r="G136">
        <v>13879000</v>
      </c>
      <c r="H136">
        <v>12079000</v>
      </c>
      <c r="I136">
        <v>11499000</v>
      </c>
      <c r="J136">
        <v>10897000</v>
      </c>
      <c r="K136">
        <v>10381000</v>
      </c>
      <c r="L136">
        <v>9663000</v>
      </c>
      <c r="M136">
        <v>8937000</v>
      </c>
      <c r="N136">
        <v>8409000</v>
      </c>
      <c r="O136">
        <v>8121000</v>
      </c>
      <c r="P136">
        <v>7657000</v>
      </c>
      <c r="Q136">
        <v>7251000</v>
      </c>
      <c r="R136">
        <v>7312000</v>
      </c>
      <c r="S136">
        <v>7447000</v>
      </c>
      <c r="T136">
        <v>7425327</v>
      </c>
      <c r="U136">
        <v>7610958</v>
      </c>
      <c r="V136">
        <v>7678207</v>
      </c>
      <c r="W136">
        <v>8469195</v>
      </c>
      <c r="X136">
        <v>8881582</v>
      </c>
      <c r="Y136">
        <v>9141482</v>
      </c>
      <c r="Z136">
        <v>8417437</v>
      </c>
      <c r="AA136">
        <v>8533434</v>
      </c>
      <c r="AB136">
        <v>8833830</v>
      </c>
      <c r="AC136">
        <v>9135678</v>
      </c>
      <c r="AD136">
        <v>9518225</v>
      </c>
      <c r="AE136">
        <v>9809512</v>
      </c>
      <c r="AF136">
        <v>9875483</v>
      </c>
      <c r="AG136">
        <v>9981859</v>
      </c>
      <c r="AH136">
        <v>10176400</v>
      </c>
      <c r="AI136">
        <v>10358699</v>
      </c>
      <c r="AJ136" s="152">
        <v>10281473</v>
      </c>
      <c r="AK136">
        <v>10087439</v>
      </c>
      <c r="AM136">
        <v>10247383</v>
      </c>
      <c r="AN136">
        <v>10299549</v>
      </c>
      <c r="AO136" t="s">
        <v>327</v>
      </c>
    </row>
    <row r="137" spans="4:41" x14ac:dyDescent="0.25">
      <c r="D137" s="22" t="s">
        <v>326</v>
      </c>
      <c r="E137">
        <v>9292000</v>
      </c>
      <c r="F137">
        <v>9050000</v>
      </c>
      <c r="G137">
        <v>11496000</v>
      </c>
      <c r="H137">
        <v>8854000</v>
      </c>
      <c r="I137">
        <v>8371000</v>
      </c>
      <c r="J137">
        <v>8049000</v>
      </c>
      <c r="K137">
        <v>7688000</v>
      </c>
      <c r="L137">
        <v>7188000</v>
      </c>
      <c r="M137">
        <v>6714000</v>
      </c>
      <c r="N137">
        <v>6354000</v>
      </c>
      <c r="O137">
        <v>6166000</v>
      </c>
      <c r="P137">
        <v>5870000</v>
      </c>
      <c r="Q137">
        <v>5823000</v>
      </c>
      <c r="R137">
        <v>5795000</v>
      </c>
      <c r="S137">
        <v>5879000</v>
      </c>
      <c r="T137">
        <v>6192358</v>
      </c>
      <c r="U137">
        <v>6452817</v>
      </c>
      <c r="V137">
        <v>6526303</v>
      </c>
      <c r="W137">
        <v>7206980</v>
      </c>
      <c r="X137">
        <v>7597413</v>
      </c>
      <c r="Y137">
        <v>7817798</v>
      </c>
      <c r="Z137">
        <v>7337777</v>
      </c>
      <c r="AA137">
        <v>7441362</v>
      </c>
      <c r="AB137">
        <v>7695406</v>
      </c>
      <c r="AC137">
        <v>7875474</v>
      </c>
      <c r="AD137">
        <v>8161007</v>
      </c>
      <c r="AE137">
        <v>8329898</v>
      </c>
      <c r="AF137">
        <v>8387743</v>
      </c>
      <c r="AG137">
        <v>8453839</v>
      </c>
      <c r="AH137">
        <v>8594033</v>
      </c>
      <c r="AI137">
        <v>8864020</v>
      </c>
      <c r="AJ137" s="152">
        <v>8812340</v>
      </c>
      <c r="AK137">
        <v>8765333</v>
      </c>
      <c r="AM137">
        <v>8878548</v>
      </c>
      <c r="AN137">
        <v>8902090</v>
      </c>
      <c r="AO137" t="s">
        <v>325</v>
      </c>
    </row>
    <row r="138" spans="4:41" x14ac:dyDescent="0.25">
      <c r="D138" s="22" t="s">
        <v>324</v>
      </c>
      <c r="E138" t="s">
        <v>400</v>
      </c>
      <c r="F138" t="s">
        <v>400</v>
      </c>
      <c r="G138" t="s">
        <v>400</v>
      </c>
      <c r="H138" t="s">
        <v>400</v>
      </c>
      <c r="I138" t="s">
        <v>400</v>
      </c>
      <c r="J138" t="s">
        <v>400</v>
      </c>
      <c r="K138" t="s">
        <v>400</v>
      </c>
      <c r="L138" t="s">
        <v>400</v>
      </c>
      <c r="M138" t="s">
        <v>400</v>
      </c>
      <c r="N138" t="s">
        <v>400</v>
      </c>
      <c r="O138" t="s">
        <v>400</v>
      </c>
      <c r="P138" t="s">
        <v>400</v>
      </c>
      <c r="Q138" t="s">
        <v>400</v>
      </c>
      <c r="R138" t="s">
        <v>400</v>
      </c>
      <c r="S138" t="s">
        <v>400</v>
      </c>
      <c r="T138">
        <v>5345494</v>
      </c>
      <c r="U138">
        <v>5525682</v>
      </c>
      <c r="V138">
        <v>5675837</v>
      </c>
      <c r="W138">
        <v>6636944</v>
      </c>
      <c r="X138">
        <v>6950939</v>
      </c>
      <c r="Y138">
        <v>7174278</v>
      </c>
      <c r="Z138">
        <v>6640835</v>
      </c>
      <c r="AA138">
        <v>6659411</v>
      </c>
      <c r="AB138">
        <v>6902362</v>
      </c>
      <c r="AC138">
        <v>7077963</v>
      </c>
      <c r="AD138">
        <v>7392477</v>
      </c>
      <c r="AE138">
        <v>7570675</v>
      </c>
      <c r="AF138">
        <v>7569635</v>
      </c>
      <c r="AG138">
        <v>7649714</v>
      </c>
      <c r="AH138">
        <v>7708518</v>
      </c>
      <c r="AI138">
        <v>7869880</v>
      </c>
      <c r="AJ138" s="152">
        <v>7761373</v>
      </c>
      <c r="AK138">
        <v>7723167</v>
      </c>
      <c r="AM138">
        <v>7854858</v>
      </c>
      <c r="AN138">
        <v>0</v>
      </c>
      <c r="AO138" t="s">
        <v>324</v>
      </c>
    </row>
    <row r="139" spans="4:41" x14ac:dyDescent="0.25">
      <c r="D139" s="22" t="s">
        <v>323</v>
      </c>
      <c r="E139" t="s">
        <v>400</v>
      </c>
      <c r="F139" t="s">
        <v>400</v>
      </c>
      <c r="G139" t="s">
        <v>400</v>
      </c>
      <c r="H139" t="s">
        <v>400</v>
      </c>
      <c r="I139" t="s">
        <v>400</v>
      </c>
      <c r="J139" t="s">
        <v>400</v>
      </c>
      <c r="K139" t="s">
        <v>400</v>
      </c>
      <c r="L139" t="s">
        <v>400</v>
      </c>
      <c r="M139" t="s">
        <v>400</v>
      </c>
      <c r="N139" t="s">
        <v>400</v>
      </c>
      <c r="O139" t="s">
        <v>400</v>
      </c>
      <c r="P139" t="s">
        <v>400</v>
      </c>
      <c r="Q139" t="s">
        <v>400</v>
      </c>
      <c r="R139" t="s">
        <v>400</v>
      </c>
      <c r="S139" t="s">
        <v>400</v>
      </c>
      <c r="T139">
        <v>846864</v>
      </c>
      <c r="U139">
        <v>927135</v>
      </c>
      <c r="V139">
        <v>850466</v>
      </c>
      <c r="W139">
        <v>570036</v>
      </c>
      <c r="X139">
        <v>646474</v>
      </c>
      <c r="Y139">
        <v>643520</v>
      </c>
      <c r="Z139">
        <v>696942</v>
      </c>
      <c r="AA139">
        <v>781951</v>
      </c>
      <c r="AB139">
        <v>793044</v>
      </c>
      <c r="AC139">
        <v>797511</v>
      </c>
      <c r="AD139">
        <v>768530</v>
      </c>
      <c r="AE139">
        <v>759223</v>
      </c>
      <c r="AF139">
        <v>0</v>
      </c>
      <c r="AG139">
        <v>804125</v>
      </c>
      <c r="AH139">
        <v>885515</v>
      </c>
      <c r="AI139">
        <v>994140</v>
      </c>
      <c r="AJ139" s="152">
        <v>1050967</v>
      </c>
      <c r="AK139">
        <v>1042166</v>
      </c>
      <c r="AM139">
        <v>1023690</v>
      </c>
      <c r="AN139">
        <v>0</v>
      </c>
      <c r="AO139" t="s">
        <v>323</v>
      </c>
    </row>
    <row r="140" spans="4:41" x14ac:dyDescent="0.25">
      <c r="D140" s="22" t="s">
        <v>322</v>
      </c>
      <c r="E140">
        <v>977965.60000000021</v>
      </c>
      <c r="F140">
        <v>797910.4</v>
      </c>
      <c r="G140">
        <v>379373.6</v>
      </c>
      <c r="H140">
        <v>513420</v>
      </c>
      <c r="I140">
        <v>497977.59999999998</v>
      </c>
      <c r="J140">
        <v>453401.59999999998</v>
      </c>
      <c r="K140">
        <v>428725.6</v>
      </c>
      <c r="L140">
        <v>394020</v>
      </c>
      <c r="M140">
        <v>353901.60000000003</v>
      </c>
      <c r="N140">
        <v>327156</v>
      </c>
      <c r="O140">
        <v>311236</v>
      </c>
      <c r="P140">
        <v>284490.40000000002</v>
      </c>
      <c r="Q140">
        <v>227337.60000000001</v>
      </c>
      <c r="R140">
        <v>241506.40000000005</v>
      </c>
      <c r="S140">
        <v>249625.60000000001</v>
      </c>
      <c r="T140">
        <v>196332</v>
      </c>
      <c r="U140">
        <v>212806</v>
      </c>
      <c r="V140">
        <v>219300</v>
      </c>
      <c r="W140">
        <v>219204</v>
      </c>
      <c r="X140">
        <v>280083</v>
      </c>
      <c r="Y140">
        <v>285586</v>
      </c>
      <c r="Z140">
        <v>255428</v>
      </c>
      <c r="AA140">
        <v>232868</v>
      </c>
      <c r="AB140">
        <v>238489</v>
      </c>
      <c r="AC140">
        <v>242268</v>
      </c>
      <c r="AD140">
        <v>242963</v>
      </c>
      <c r="AE140">
        <v>267275</v>
      </c>
      <c r="AF140">
        <v>240844</v>
      </c>
      <c r="AG140">
        <v>245145</v>
      </c>
      <c r="AH140">
        <v>245962</v>
      </c>
      <c r="AI140">
        <v>305180</v>
      </c>
      <c r="AJ140" s="152">
        <v>312141</v>
      </c>
      <c r="AK140">
        <v>320170</v>
      </c>
      <c r="AM140">
        <v>326884</v>
      </c>
      <c r="AN140">
        <v>326672</v>
      </c>
      <c r="AO140" t="s">
        <v>322</v>
      </c>
    </row>
    <row r="141" spans="4:41" x14ac:dyDescent="0.25">
      <c r="D141" s="22" t="s">
        <v>321</v>
      </c>
      <c r="E141">
        <v>5165034.4000000004</v>
      </c>
      <c r="F141">
        <v>4214089.5999999996</v>
      </c>
      <c r="G141">
        <v>2003626.4</v>
      </c>
      <c r="H141">
        <v>2711580</v>
      </c>
      <c r="I141">
        <v>2630022.4</v>
      </c>
      <c r="J141">
        <v>2394598.3999999999</v>
      </c>
      <c r="K141">
        <v>2264274.4</v>
      </c>
      <c r="L141">
        <v>2080980</v>
      </c>
      <c r="M141">
        <v>1869098.4</v>
      </c>
      <c r="N141">
        <v>1727844</v>
      </c>
      <c r="O141">
        <v>1643764</v>
      </c>
      <c r="P141">
        <v>1502509.6</v>
      </c>
      <c r="Q141">
        <v>1200662.3999999999</v>
      </c>
      <c r="R141">
        <v>1275493.6000000001</v>
      </c>
      <c r="S141">
        <v>1318374.3999999999</v>
      </c>
      <c r="T141">
        <v>1036637</v>
      </c>
      <c r="U141">
        <v>945335</v>
      </c>
      <c r="V141">
        <v>932604</v>
      </c>
      <c r="W141">
        <v>1043011</v>
      </c>
      <c r="X141">
        <v>1004086</v>
      </c>
      <c r="Y141">
        <v>1038098</v>
      </c>
      <c r="Z141">
        <v>824232</v>
      </c>
      <c r="AA141">
        <v>859204</v>
      </c>
      <c r="AB141">
        <v>899935</v>
      </c>
      <c r="AC141">
        <v>1017936</v>
      </c>
      <c r="AD141">
        <v>1114255</v>
      </c>
      <c r="AE141">
        <v>1212339</v>
      </c>
      <c r="AF141">
        <v>1246896</v>
      </c>
      <c r="AG141">
        <v>1282875</v>
      </c>
      <c r="AH141">
        <v>1336405</v>
      </c>
      <c r="AI141">
        <v>1189499</v>
      </c>
      <c r="AJ141" s="152">
        <v>1156992</v>
      </c>
      <c r="AK141">
        <v>1001936</v>
      </c>
      <c r="AM141">
        <v>1041951</v>
      </c>
      <c r="AN141">
        <v>1070787</v>
      </c>
      <c r="AO141" t="s">
        <v>321</v>
      </c>
    </row>
    <row r="142" spans="4:41" x14ac:dyDescent="0.25">
      <c r="D142" s="22" t="s">
        <v>320</v>
      </c>
      <c r="E142">
        <v>1017000</v>
      </c>
      <c r="F142">
        <v>1005000</v>
      </c>
      <c r="G142">
        <v>954000</v>
      </c>
      <c r="H142">
        <v>805000</v>
      </c>
      <c r="I142">
        <v>776000</v>
      </c>
      <c r="J142">
        <v>745000</v>
      </c>
      <c r="K142">
        <v>705000</v>
      </c>
      <c r="L142">
        <v>654000</v>
      </c>
      <c r="M142">
        <v>610000</v>
      </c>
      <c r="N142">
        <v>585000</v>
      </c>
      <c r="O142">
        <v>558000</v>
      </c>
      <c r="P142">
        <v>538000</v>
      </c>
      <c r="Q142">
        <v>525000</v>
      </c>
      <c r="R142">
        <v>633000</v>
      </c>
      <c r="S142">
        <v>678000</v>
      </c>
      <c r="T142">
        <v>660716</v>
      </c>
      <c r="U142">
        <v>686765</v>
      </c>
      <c r="V142">
        <v>727406</v>
      </c>
      <c r="W142">
        <v>865070</v>
      </c>
      <c r="X142">
        <v>898307</v>
      </c>
      <c r="Y142">
        <v>917304</v>
      </c>
      <c r="Z142">
        <v>1240786</v>
      </c>
      <c r="AA142">
        <v>1236143</v>
      </c>
      <c r="AB142">
        <v>1265676</v>
      </c>
      <c r="AC142">
        <v>1312967</v>
      </c>
      <c r="AD142">
        <v>1417176</v>
      </c>
      <c r="AE142">
        <v>1440151</v>
      </c>
      <c r="AF142">
        <v>1483146</v>
      </c>
      <c r="AG142">
        <v>1503270</v>
      </c>
      <c r="AH142">
        <v>1539317</v>
      </c>
      <c r="AI142">
        <v>1598862</v>
      </c>
      <c r="AJ142" s="152">
        <v>1611785</v>
      </c>
      <c r="AK142">
        <v>1492544</v>
      </c>
      <c r="AM142">
        <v>1483161</v>
      </c>
      <c r="AN142">
        <v>1421695</v>
      </c>
      <c r="AO142" t="s">
        <v>320</v>
      </c>
    </row>
    <row r="143" spans="4:41" x14ac:dyDescent="0.25">
      <c r="D143" s="22" t="s">
        <v>319</v>
      </c>
      <c r="E143">
        <v>706000</v>
      </c>
      <c r="F143">
        <v>697000</v>
      </c>
      <c r="G143">
        <v>734000</v>
      </c>
      <c r="H143">
        <v>613000</v>
      </c>
      <c r="I143">
        <v>562000</v>
      </c>
      <c r="J143">
        <v>542000</v>
      </c>
      <c r="K143">
        <v>514000</v>
      </c>
      <c r="L143">
        <v>475000</v>
      </c>
      <c r="M143">
        <v>453000</v>
      </c>
      <c r="N143">
        <v>429000</v>
      </c>
      <c r="O143">
        <v>411000</v>
      </c>
      <c r="P143">
        <v>404000</v>
      </c>
      <c r="Q143">
        <v>406000</v>
      </c>
      <c r="R143">
        <v>469000</v>
      </c>
      <c r="S143">
        <v>491000</v>
      </c>
      <c r="T143">
        <v>551722</v>
      </c>
      <c r="U143">
        <v>581300</v>
      </c>
      <c r="V143">
        <v>615637</v>
      </c>
      <c r="W143">
        <v>713437</v>
      </c>
      <c r="X143">
        <v>740549</v>
      </c>
      <c r="Y143">
        <v>754744</v>
      </c>
      <c r="Z143">
        <v>1031951</v>
      </c>
      <c r="AA143">
        <v>1012126</v>
      </c>
      <c r="AB143">
        <v>1030692</v>
      </c>
      <c r="AC143">
        <v>1059043</v>
      </c>
      <c r="AD143">
        <v>1128872</v>
      </c>
      <c r="AE143">
        <v>1133347</v>
      </c>
      <c r="AF143">
        <v>1160823</v>
      </c>
      <c r="AG143">
        <v>1184159</v>
      </c>
      <c r="AH143">
        <v>1212915</v>
      </c>
      <c r="AI143">
        <v>1297664</v>
      </c>
      <c r="AJ143" s="152">
        <v>1290868</v>
      </c>
      <c r="AK143">
        <v>1218164</v>
      </c>
      <c r="AM143">
        <v>1214984</v>
      </c>
      <c r="AN143">
        <v>1161650</v>
      </c>
      <c r="AO143" t="s">
        <v>319</v>
      </c>
    </row>
    <row r="144" spans="4:41" x14ac:dyDescent="0.25">
      <c r="D144" t="s">
        <v>318</v>
      </c>
      <c r="E144" t="s">
        <v>400</v>
      </c>
      <c r="F144" t="s">
        <v>400</v>
      </c>
      <c r="G144" t="s">
        <v>400</v>
      </c>
      <c r="H144" t="s">
        <v>400</v>
      </c>
      <c r="I144" t="s">
        <v>400</v>
      </c>
      <c r="J144" t="s">
        <v>400</v>
      </c>
      <c r="K144" t="s">
        <v>400</v>
      </c>
      <c r="L144" t="s">
        <v>400</v>
      </c>
      <c r="M144" t="s">
        <v>400</v>
      </c>
      <c r="N144" t="s">
        <v>400</v>
      </c>
      <c r="O144" t="s">
        <v>400</v>
      </c>
      <c r="P144" t="s">
        <v>400</v>
      </c>
      <c r="Q144" t="s">
        <v>400</v>
      </c>
      <c r="R144" t="s">
        <v>400</v>
      </c>
      <c r="S144" t="s">
        <v>400</v>
      </c>
      <c r="T144">
        <v>474910</v>
      </c>
      <c r="U144">
        <v>500236</v>
      </c>
      <c r="V144">
        <v>524990</v>
      </c>
      <c r="W144">
        <v>620368</v>
      </c>
      <c r="X144">
        <v>632519</v>
      </c>
      <c r="Y144">
        <v>644114</v>
      </c>
      <c r="Z144">
        <v>861027</v>
      </c>
      <c r="AA144">
        <v>863586</v>
      </c>
      <c r="AB144">
        <v>879718</v>
      </c>
      <c r="AC144">
        <v>912663</v>
      </c>
      <c r="AD144">
        <v>970073</v>
      </c>
      <c r="AE144">
        <v>985085</v>
      </c>
      <c r="AF144">
        <v>1015697</v>
      </c>
      <c r="AG144">
        <v>1040742</v>
      </c>
      <c r="AH144">
        <v>1065601</v>
      </c>
      <c r="AI144">
        <v>1127603</v>
      </c>
      <c r="AJ144" s="152">
        <v>1130239</v>
      </c>
      <c r="AK144">
        <v>1069472</v>
      </c>
      <c r="AM144">
        <v>1047490</v>
      </c>
      <c r="AN144">
        <v>1025682</v>
      </c>
      <c r="AO144" t="s">
        <v>318</v>
      </c>
    </row>
    <row r="145" spans="3:41" x14ac:dyDescent="0.25">
      <c r="D145" t="s">
        <v>317</v>
      </c>
      <c r="E145" t="s">
        <v>400</v>
      </c>
      <c r="F145" t="s">
        <v>400</v>
      </c>
      <c r="G145" t="s">
        <v>400</v>
      </c>
      <c r="H145" t="s">
        <v>400</v>
      </c>
      <c r="I145" t="s">
        <v>400</v>
      </c>
      <c r="J145" t="s">
        <v>400</v>
      </c>
      <c r="K145" t="s">
        <v>400</v>
      </c>
      <c r="L145" t="s">
        <v>400</v>
      </c>
      <c r="M145" t="s">
        <v>400</v>
      </c>
      <c r="N145" t="s">
        <v>400</v>
      </c>
      <c r="O145" t="s">
        <v>400</v>
      </c>
      <c r="P145" t="s">
        <v>400</v>
      </c>
      <c r="Q145" t="s">
        <v>400</v>
      </c>
      <c r="R145" t="s">
        <v>400</v>
      </c>
      <c r="S145" t="s">
        <v>400</v>
      </c>
      <c r="T145">
        <v>76812</v>
      </c>
      <c r="U145">
        <v>81064</v>
      </c>
      <c r="V145">
        <v>90647</v>
      </c>
      <c r="W145">
        <v>93069</v>
      </c>
      <c r="X145">
        <v>108030</v>
      </c>
      <c r="Y145">
        <v>110630</v>
      </c>
      <c r="Z145">
        <v>170924</v>
      </c>
      <c r="AA145">
        <v>148540</v>
      </c>
      <c r="AB145">
        <v>150974</v>
      </c>
      <c r="AC145">
        <v>146380</v>
      </c>
      <c r="AD145">
        <v>158799</v>
      </c>
      <c r="AE145">
        <v>148262</v>
      </c>
      <c r="AF145">
        <v>145126</v>
      </c>
      <c r="AG145">
        <v>143417</v>
      </c>
      <c r="AH145">
        <v>147314</v>
      </c>
      <c r="AI145">
        <v>170061</v>
      </c>
      <c r="AJ145" s="152">
        <v>160629</v>
      </c>
      <c r="AK145">
        <v>148692</v>
      </c>
      <c r="AM145">
        <v>167494</v>
      </c>
      <c r="AN145">
        <v>135968</v>
      </c>
      <c r="AO145" t="s">
        <v>317</v>
      </c>
    </row>
    <row r="146" spans="3:41" x14ac:dyDescent="0.25">
      <c r="D146" t="s">
        <v>316</v>
      </c>
      <c r="E146">
        <v>311000</v>
      </c>
      <c r="F146">
        <v>308000</v>
      </c>
      <c r="G146">
        <v>220000</v>
      </c>
      <c r="H146">
        <v>192000</v>
      </c>
      <c r="I146">
        <v>214000</v>
      </c>
      <c r="J146">
        <v>203000</v>
      </c>
      <c r="K146">
        <v>191000</v>
      </c>
      <c r="L146">
        <v>179000</v>
      </c>
      <c r="M146">
        <v>157000</v>
      </c>
      <c r="N146">
        <v>156000</v>
      </c>
      <c r="O146">
        <v>147000</v>
      </c>
      <c r="P146">
        <v>134000</v>
      </c>
      <c r="Q146">
        <v>119000</v>
      </c>
      <c r="R146">
        <v>164000</v>
      </c>
      <c r="S146">
        <v>187000</v>
      </c>
      <c r="T146">
        <v>108994</v>
      </c>
      <c r="U146">
        <v>105465</v>
      </c>
      <c r="V146">
        <v>111769</v>
      </c>
      <c r="W146">
        <v>151633</v>
      </c>
      <c r="X146">
        <v>157758</v>
      </c>
      <c r="Y146">
        <v>162560</v>
      </c>
      <c r="Z146">
        <v>208835</v>
      </c>
      <c r="AA146">
        <v>224017</v>
      </c>
      <c r="AB146">
        <v>234984</v>
      </c>
      <c r="AC146">
        <v>253924</v>
      </c>
      <c r="AD146">
        <v>288304</v>
      </c>
      <c r="AE146">
        <v>306804</v>
      </c>
      <c r="AF146">
        <v>322323</v>
      </c>
      <c r="AG146">
        <v>319111</v>
      </c>
      <c r="AH146">
        <v>326402</v>
      </c>
      <c r="AI146">
        <v>301198</v>
      </c>
      <c r="AJ146" s="152">
        <v>320917</v>
      </c>
      <c r="AK146">
        <v>274380</v>
      </c>
      <c r="AM146">
        <v>268177</v>
      </c>
      <c r="AN146">
        <v>260045</v>
      </c>
      <c r="AO146" t="s">
        <v>316</v>
      </c>
    </row>
    <row r="147" spans="3:41" x14ac:dyDescent="0.25">
      <c r="D147" t="s">
        <v>315</v>
      </c>
      <c r="E147" t="s">
        <v>400</v>
      </c>
      <c r="F147" t="s">
        <v>400</v>
      </c>
      <c r="G147" t="s">
        <v>400</v>
      </c>
      <c r="H147" t="s">
        <v>400</v>
      </c>
      <c r="I147" t="s">
        <v>400</v>
      </c>
      <c r="J147" t="s">
        <v>400</v>
      </c>
      <c r="K147" t="s">
        <v>400</v>
      </c>
      <c r="L147" t="s">
        <v>400</v>
      </c>
      <c r="M147" t="s">
        <v>400</v>
      </c>
      <c r="N147" t="s">
        <v>400</v>
      </c>
      <c r="O147" t="s">
        <v>400</v>
      </c>
      <c r="P147" t="s">
        <v>400</v>
      </c>
      <c r="Q147" t="s">
        <v>400</v>
      </c>
      <c r="R147" t="s">
        <v>400</v>
      </c>
      <c r="S147" t="s">
        <v>400</v>
      </c>
      <c r="T147">
        <v>8086043</v>
      </c>
      <c r="U147">
        <v>8297723</v>
      </c>
      <c r="V147">
        <v>8405613</v>
      </c>
      <c r="W147">
        <v>9334265</v>
      </c>
      <c r="X147">
        <v>9779889</v>
      </c>
      <c r="Y147">
        <v>10058786</v>
      </c>
      <c r="Z147">
        <v>9658223</v>
      </c>
      <c r="AA147">
        <v>9769577</v>
      </c>
      <c r="AB147">
        <v>10099506</v>
      </c>
      <c r="AC147">
        <v>10448645</v>
      </c>
      <c r="AD147">
        <v>10935401</v>
      </c>
      <c r="AE147">
        <v>11249663</v>
      </c>
      <c r="AF147">
        <v>11358629</v>
      </c>
      <c r="AG147">
        <v>11485129</v>
      </c>
      <c r="AH147">
        <v>11715717</v>
      </c>
      <c r="AI147">
        <v>11957561</v>
      </c>
      <c r="AJ147" s="152">
        <v>11893258</v>
      </c>
      <c r="AK147">
        <v>11579983</v>
      </c>
      <c r="AM147">
        <v>11730544</v>
      </c>
      <c r="AN147">
        <v>11721244</v>
      </c>
      <c r="AO147" t="s">
        <v>315</v>
      </c>
    </row>
    <row r="148" spans="3:41" x14ac:dyDescent="0.25">
      <c r="D148" t="s">
        <v>314</v>
      </c>
      <c r="E148">
        <v>663000</v>
      </c>
      <c r="F148">
        <v>670000</v>
      </c>
      <c r="G148">
        <v>749000</v>
      </c>
      <c r="H148">
        <v>721000</v>
      </c>
      <c r="I148">
        <v>751000</v>
      </c>
      <c r="J148">
        <v>784000</v>
      </c>
      <c r="K148">
        <v>806000</v>
      </c>
      <c r="L148">
        <v>816000</v>
      </c>
      <c r="M148">
        <v>822000</v>
      </c>
      <c r="N148">
        <v>839000</v>
      </c>
      <c r="O148">
        <v>858000</v>
      </c>
      <c r="P148">
        <v>865000</v>
      </c>
      <c r="Q148">
        <v>860000</v>
      </c>
      <c r="R148">
        <v>879000</v>
      </c>
      <c r="S148">
        <v>897000</v>
      </c>
      <c r="T148">
        <v>840000</v>
      </c>
      <c r="U148">
        <v>834000</v>
      </c>
      <c r="V148">
        <v>805000</v>
      </c>
      <c r="W148">
        <v>862000</v>
      </c>
      <c r="X148">
        <v>820000</v>
      </c>
      <c r="Y148">
        <v>764000</v>
      </c>
      <c r="Z148">
        <v>610000</v>
      </c>
      <c r="AA148">
        <v>596380</v>
      </c>
      <c r="AB148">
        <v>574624</v>
      </c>
      <c r="AC148">
        <v>548245</v>
      </c>
      <c r="AD148">
        <v>524741</v>
      </c>
      <c r="AE148">
        <v>503466</v>
      </c>
      <c r="AF148">
        <v>519906</v>
      </c>
      <c r="AG148">
        <v>480740</v>
      </c>
      <c r="AH148">
        <v>447791</v>
      </c>
      <c r="AI148">
        <v>406702</v>
      </c>
      <c r="AJ148" s="152">
        <v>408214</v>
      </c>
      <c r="AK148">
        <v>374471</v>
      </c>
      <c r="AM148">
        <v>323362</v>
      </c>
      <c r="AN148">
        <v>290246</v>
      </c>
      <c r="AO148" t="s">
        <v>314</v>
      </c>
    </row>
    <row r="149" spans="3:41" x14ac:dyDescent="0.25">
      <c r="D149" t="s">
        <v>313</v>
      </c>
      <c r="AJ149" s="152"/>
      <c r="AO149" t="s">
        <v>313</v>
      </c>
    </row>
    <row r="150" spans="3:41" x14ac:dyDescent="0.25">
      <c r="D150" t="s">
        <v>312</v>
      </c>
      <c r="E150">
        <v>113968000</v>
      </c>
      <c r="F150">
        <v>121379000</v>
      </c>
      <c r="G150">
        <v>106032000</v>
      </c>
      <c r="H150">
        <v>87725000</v>
      </c>
      <c r="I150">
        <v>76532000</v>
      </c>
      <c r="J150">
        <v>70157000</v>
      </c>
      <c r="K150">
        <v>80524000</v>
      </c>
      <c r="L150">
        <v>78478000</v>
      </c>
      <c r="M150">
        <v>66620000</v>
      </c>
      <c r="N150">
        <v>69480000</v>
      </c>
      <c r="O150">
        <v>69143000</v>
      </c>
      <c r="P150">
        <v>70076000</v>
      </c>
      <c r="Q150">
        <v>71413000</v>
      </c>
      <c r="R150">
        <v>77379000</v>
      </c>
      <c r="S150">
        <v>76616000</v>
      </c>
      <c r="T150">
        <v>87014405</v>
      </c>
      <c r="U150">
        <v>86552203</v>
      </c>
      <c r="V150">
        <v>84990600</v>
      </c>
      <c r="W150">
        <v>82035594</v>
      </c>
      <c r="X150">
        <v>84372515</v>
      </c>
      <c r="Y150">
        <v>83843079</v>
      </c>
      <c r="Z150">
        <v>80844859</v>
      </c>
      <c r="AA150">
        <v>79841651</v>
      </c>
      <c r="AB150">
        <v>80135680</v>
      </c>
      <c r="AC150">
        <v>79440251</v>
      </c>
      <c r="AD150">
        <v>75446750</v>
      </c>
      <c r="AE150">
        <v>78648098</v>
      </c>
      <c r="AF150">
        <v>75446750</v>
      </c>
      <c r="AG150">
        <v>73288712</v>
      </c>
      <c r="AH150">
        <v>73993010</v>
      </c>
      <c r="AI150">
        <v>75364575</v>
      </c>
      <c r="AJ150" s="152">
        <v>71183431</v>
      </c>
      <c r="AK150">
        <v>77148372</v>
      </c>
      <c r="AM150">
        <v>78220737</v>
      </c>
      <c r="AN150">
        <v>77749597</v>
      </c>
      <c r="AO150" t="s">
        <v>312</v>
      </c>
    </row>
    <row r="151" spans="3:41" x14ac:dyDescent="0.25">
      <c r="D151" t="s">
        <v>311</v>
      </c>
      <c r="E151">
        <v>49390000</v>
      </c>
      <c r="F151">
        <v>51475000</v>
      </c>
      <c r="G151">
        <v>50213000</v>
      </c>
      <c r="H151">
        <v>42406000</v>
      </c>
      <c r="I151">
        <v>37981000</v>
      </c>
      <c r="J151">
        <v>36233000</v>
      </c>
      <c r="K151">
        <v>38574000</v>
      </c>
      <c r="L151">
        <v>38883000</v>
      </c>
      <c r="M151">
        <v>35089000</v>
      </c>
      <c r="N151">
        <v>37272000</v>
      </c>
      <c r="O151">
        <v>38497000</v>
      </c>
      <c r="P151">
        <v>40760000</v>
      </c>
      <c r="Q151">
        <v>42156000</v>
      </c>
      <c r="R151">
        <v>44667000</v>
      </c>
      <c r="S151">
        <v>44122000</v>
      </c>
      <c r="T151">
        <v>51888883</v>
      </c>
      <c r="U151">
        <v>49724531</v>
      </c>
      <c r="V151">
        <v>50278240</v>
      </c>
      <c r="W151">
        <v>45207992</v>
      </c>
      <c r="X151">
        <v>45528605</v>
      </c>
      <c r="Y151">
        <v>45045821</v>
      </c>
      <c r="Z151">
        <v>44503511</v>
      </c>
      <c r="AA151">
        <v>45463852</v>
      </c>
      <c r="AB151">
        <v>45401912</v>
      </c>
      <c r="AC151">
        <v>42541300</v>
      </c>
      <c r="AD151">
        <v>42738547</v>
      </c>
      <c r="AE151">
        <v>43662606</v>
      </c>
      <c r="AF151">
        <v>42738547</v>
      </c>
      <c r="AG151">
        <v>38312127</v>
      </c>
      <c r="AH151">
        <v>38134003</v>
      </c>
      <c r="AI151">
        <v>40728428</v>
      </c>
      <c r="AJ151" s="152">
        <v>36648478</v>
      </c>
      <c r="AK151">
        <v>42037948</v>
      </c>
      <c r="AM151">
        <v>41883471</v>
      </c>
      <c r="AN151">
        <v>44102181</v>
      </c>
      <c r="AO151" t="s">
        <v>311</v>
      </c>
    </row>
    <row r="152" spans="3:41" x14ac:dyDescent="0.25">
      <c r="D152" t="s">
        <v>310</v>
      </c>
      <c r="E152">
        <v>64578000</v>
      </c>
      <c r="F152">
        <v>69904000</v>
      </c>
      <c r="G152">
        <v>55819000</v>
      </c>
      <c r="H152">
        <v>45319000</v>
      </c>
      <c r="I152">
        <v>38551000</v>
      </c>
      <c r="J152">
        <v>33924000</v>
      </c>
      <c r="K152">
        <v>41950000</v>
      </c>
      <c r="L152">
        <v>39595000</v>
      </c>
      <c r="M152">
        <v>31531000</v>
      </c>
      <c r="N152">
        <v>32208000</v>
      </c>
      <c r="O152">
        <v>30646000</v>
      </c>
      <c r="P152">
        <v>29316000</v>
      </c>
      <c r="Q152">
        <v>29257000</v>
      </c>
      <c r="R152">
        <v>32712000</v>
      </c>
      <c r="S152">
        <v>32494000</v>
      </c>
      <c r="T152">
        <v>35125522</v>
      </c>
      <c r="U152">
        <v>36827672</v>
      </c>
      <c r="V152">
        <v>34712360</v>
      </c>
      <c r="W152">
        <v>36827602</v>
      </c>
      <c r="X152">
        <v>38843910</v>
      </c>
      <c r="Y152">
        <v>38797258</v>
      </c>
      <c r="Z152">
        <v>36341348</v>
      </c>
      <c r="AA152">
        <v>34377799</v>
      </c>
      <c r="AB152">
        <v>34733768</v>
      </c>
      <c r="AC152">
        <v>36898951</v>
      </c>
      <c r="AD152">
        <v>32708203</v>
      </c>
      <c r="AE152">
        <v>34985492</v>
      </c>
      <c r="AF152">
        <v>32708203</v>
      </c>
      <c r="AG152">
        <v>34976585</v>
      </c>
      <c r="AH152">
        <v>35859007</v>
      </c>
      <c r="AI152">
        <v>34636147</v>
      </c>
      <c r="AJ152" s="152">
        <v>34534953</v>
      </c>
      <c r="AK152">
        <v>35110424</v>
      </c>
      <c r="AM152">
        <v>36337266</v>
      </c>
      <c r="AN152">
        <v>33647416</v>
      </c>
      <c r="AO152" t="s">
        <v>310</v>
      </c>
    </row>
    <row r="153" spans="3:41" x14ac:dyDescent="0.25">
      <c r="D153" t="s">
        <v>308</v>
      </c>
      <c r="E153">
        <v>36000</v>
      </c>
      <c r="F153">
        <v>35000</v>
      </c>
      <c r="G153">
        <v>35000</v>
      </c>
      <c r="H153">
        <v>35000</v>
      </c>
      <c r="I153">
        <v>34000</v>
      </c>
      <c r="J153">
        <v>33000</v>
      </c>
      <c r="K153">
        <v>32000</v>
      </c>
      <c r="L153">
        <v>31000</v>
      </c>
      <c r="M153">
        <v>30000</v>
      </c>
      <c r="N153">
        <v>30500</v>
      </c>
      <c r="O153">
        <v>31000</v>
      </c>
      <c r="P153">
        <v>30000</v>
      </c>
      <c r="Q153">
        <v>31000</v>
      </c>
      <c r="R153">
        <v>28000</v>
      </c>
      <c r="S153">
        <v>28000</v>
      </c>
      <c r="T153">
        <v>28000</v>
      </c>
      <c r="U153">
        <v>29000</v>
      </c>
      <c r="V153">
        <v>29000</v>
      </c>
      <c r="W153">
        <v>29000</v>
      </c>
      <c r="X153">
        <v>29000</v>
      </c>
      <c r="Y153">
        <v>30000</v>
      </c>
      <c r="Z153">
        <v>30000</v>
      </c>
      <c r="AA153">
        <v>30000</v>
      </c>
      <c r="AB153">
        <v>30000</v>
      </c>
      <c r="AC153">
        <v>30000</v>
      </c>
      <c r="AD153">
        <v>30000</v>
      </c>
      <c r="AE153">
        <v>30000</v>
      </c>
      <c r="AF153">
        <v>31328</v>
      </c>
      <c r="AG153">
        <v>30344</v>
      </c>
      <c r="AH153">
        <v>30414</v>
      </c>
      <c r="AI153">
        <v>30414</v>
      </c>
      <c r="AJ153" s="152">
        <v>30414</v>
      </c>
      <c r="AK153">
        <v>30414</v>
      </c>
      <c r="AM153">
        <v>30414</v>
      </c>
      <c r="AN153">
        <v>30414</v>
      </c>
      <c r="AO153" t="s">
        <v>308</v>
      </c>
    </row>
    <row r="154" spans="3:41" x14ac:dyDescent="0.25">
      <c r="D154" t="s">
        <v>307</v>
      </c>
      <c r="E154">
        <v>1000000</v>
      </c>
      <c r="F154">
        <v>1330000</v>
      </c>
      <c r="G154">
        <v>1000000</v>
      </c>
      <c r="H154">
        <v>640000</v>
      </c>
      <c r="I154">
        <v>771000</v>
      </c>
      <c r="J154">
        <v>800000</v>
      </c>
      <c r="K154">
        <v>1000000</v>
      </c>
      <c r="L154">
        <v>1000000</v>
      </c>
      <c r="M154">
        <v>1000000</v>
      </c>
      <c r="N154">
        <v>1200000</v>
      </c>
      <c r="O154">
        <v>1300000</v>
      </c>
      <c r="P154">
        <v>1300000</v>
      </c>
      <c r="Q154">
        <v>539951</v>
      </c>
      <c r="R154">
        <v>551625</v>
      </c>
      <c r="S154">
        <v>563595</v>
      </c>
      <c r="T154">
        <v>575735</v>
      </c>
      <c r="U154">
        <v>569602</v>
      </c>
      <c r="V154">
        <v>478932</v>
      </c>
      <c r="W154">
        <v>494830</v>
      </c>
      <c r="X154">
        <v>457774</v>
      </c>
      <c r="Y154">
        <v>455563</v>
      </c>
      <c r="Z154">
        <v>267995</v>
      </c>
      <c r="AA154">
        <v>276451</v>
      </c>
      <c r="AB154">
        <v>297308</v>
      </c>
      <c r="AC154">
        <v>290340</v>
      </c>
      <c r="AD154">
        <v>287883</v>
      </c>
      <c r="AE154">
        <v>292339</v>
      </c>
      <c r="AF154">
        <v>297436</v>
      </c>
      <c r="AG154">
        <v>278329</v>
      </c>
      <c r="AH154">
        <v>259392</v>
      </c>
      <c r="AI154">
        <v>275094</v>
      </c>
      <c r="AJ154" s="152">
        <v>253566</v>
      </c>
      <c r="AK154">
        <v>236554</v>
      </c>
      <c r="AM154">
        <v>201269</v>
      </c>
      <c r="AN154">
        <v>200402</v>
      </c>
      <c r="AO154" t="s">
        <v>307</v>
      </c>
    </row>
    <row r="155" spans="3:41" ht="30" x14ac:dyDescent="0.25">
      <c r="C155" s="315" t="s">
        <v>401</v>
      </c>
    </row>
    <row r="157" spans="3:41" x14ac:dyDescent="0.25">
      <c r="D157" s="242" t="s">
        <v>306</v>
      </c>
    </row>
    <row r="160" spans="3:41" x14ac:dyDescent="0.25">
      <c r="D160" s="242" t="s">
        <v>396</v>
      </c>
      <c r="E160" s="242">
        <v>1989</v>
      </c>
      <c r="F160" s="242">
        <v>1990</v>
      </c>
      <c r="G160" s="242">
        <v>1991</v>
      </c>
      <c r="H160" s="242">
        <v>1992</v>
      </c>
      <c r="I160" s="242">
        <v>1993</v>
      </c>
      <c r="J160" s="242">
        <v>1994</v>
      </c>
      <c r="K160" s="242">
        <v>1995</v>
      </c>
      <c r="L160" s="242">
        <v>1996</v>
      </c>
      <c r="M160" s="242">
        <v>1997</v>
      </c>
      <c r="N160" s="242">
        <v>1998</v>
      </c>
      <c r="O160" s="242">
        <v>1999</v>
      </c>
      <c r="P160" s="242">
        <v>2000</v>
      </c>
      <c r="Q160" s="242">
        <v>2001</v>
      </c>
      <c r="R160" s="242">
        <v>2002</v>
      </c>
      <c r="S160" s="242">
        <v>2003</v>
      </c>
      <c r="T160" s="242">
        <v>2004</v>
      </c>
      <c r="U160" s="242">
        <v>2005</v>
      </c>
      <c r="V160" s="242">
        <v>2006</v>
      </c>
      <c r="W160" s="242">
        <v>2007</v>
      </c>
      <c r="X160" s="242">
        <v>2008</v>
      </c>
      <c r="Y160" s="242">
        <v>2009</v>
      </c>
      <c r="Z160" s="242" t="s">
        <v>301</v>
      </c>
      <c r="AA160" s="242" t="s">
        <v>271</v>
      </c>
      <c r="AB160" s="242">
        <v>2012</v>
      </c>
      <c r="AC160" s="242">
        <v>2013</v>
      </c>
      <c r="AD160" s="242">
        <v>2014</v>
      </c>
      <c r="AE160" s="242">
        <v>2015</v>
      </c>
      <c r="AF160" s="242">
        <v>2016</v>
      </c>
      <c r="AG160" s="242">
        <v>2017</v>
      </c>
      <c r="AH160" s="242">
        <v>2018</v>
      </c>
      <c r="AI160" s="242">
        <v>2019</v>
      </c>
      <c r="AJ160" s="242">
        <v>2020</v>
      </c>
      <c r="AK160" s="242">
        <v>2021</v>
      </c>
      <c r="AL160" s="242"/>
      <c r="AM160" s="242">
        <v>2022</v>
      </c>
      <c r="AN160" s="242">
        <v>2023</v>
      </c>
      <c r="AO160" s="242"/>
    </row>
    <row r="161" spans="4:41" x14ac:dyDescent="0.25">
      <c r="D161" t="s">
        <v>280</v>
      </c>
      <c r="E161">
        <v>3509.7489</v>
      </c>
      <c r="F161">
        <v>3002.0598999999997</v>
      </c>
      <c r="G161">
        <v>2429.6545000000001</v>
      </c>
      <c r="H161">
        <v>2054.7456999999999</v>
      </c>
      <c r="I161">
        <v>2006.7662999999995</v>
      </c>
      <c r="J161">
        <v>1942.0499</v>
      </c>
      <c r="K161">
        <v>1950.4184</v>
      </c>
      <c r="L161">
        <v>1916.3864999999998</v>
      </c>
      <c r="M161">
        <v>1804.8064999999997</v>
      </c>
      <c r="N161">
        <v>1753.4796999999999</v>
      </c>
      <c r="O161">
        <v>1702.1528999999998</v>
      </c>
      <c r="P161">
        <v>1601.1729999999998</v>
      </c>
      <c r="Q161">
        <v>1562.1199999999997</v>
      </c>
      <c r="R161">
        <v>1605.6361999999999</v>
      </c>
      <c r="S161">
        <v>1616.2362999999996</v>
      </c>
      <c r="T161">
        <v>1566.3969999999999</v>
      </c>
      <c r="U161">
        <v>1625.681</v>
      </c>
      <c r="V161">
        <v>1639.3620000000001</v>
      </c>
      <c r="W161">
        <v>1572.9269999999999</v>
      </c>
      <c r="X161">
        <v>1483.2809999999999</v>
      </c>
      <c r="Y161">
        <v>1419.027</v>
      </c>
      <c r="Z161">
        <v>1178.5650000000001</v>
      </c>
      <c r="AA161">
        <v>1154.0419999999999</v>
      </c>
      <c r="AB161">
        <v>1146.9380000000001</v>
      </c>
      <c r="AC161">
        <v>1154.816</v>
      </c>
      <c r="AD161">
        <v>1173.22</v>
      </c>
      <c r="AE161">
        <v>1176.145</v>
      </c>
      <c r="AF161">
        <v>1201.1320000000001</v>
      </c>
      <c r="AG161">
        <v>1160.136</v>
      </c>
      <c r="AH161">
        <v>1143.2360000000001</v>
      </c>
      <c r="AI161">
        <v>1124.809</v>
      </c>
      <c r="AJ161">
        <v>1106.9179999999999</v>
      </c>
      <c r="AK161" s="152">
        <v>1067.758</v>
      </c>
      <c r="AL161" s="152"/>
      <c r="AM161" s="152">
        <v>1062.444</v>
      </c>
      <c r="AN161">
        <v>1044.556</v>
      </c>
      <c r="AO161" t="s">
        <v>280</v>
      </c>
    </row>
    <row r="162" spans="4:41" x14ac:dyDescent="0.25">
      <c r="D162" t="s">
        <v>304</v>
      </c>
      <c r="E162">
        <v>2705.7590999999998</v>
      </c>
      <c r="F162">
        <v>2314.3680999999997</v>
      </c>
      <c r="G162">
        <v>1873.0854999999999</v>
      </c>
      <c r="H162">
        <v>1584.0583000000001</v>
      </c>
      <c r="I162">
        <v>1547.0697</v>
      </c>
      <c r="J162">
        <v>1497.1780999999999</v>
      </c>
      <c r="K162">
        <v>1503.6295999999998</v>
      </c>
      <c r="L162">
        <v>1477.3934999999999</v>
      </c>
      <c r="M162">
        <v>1391.3734999999999</v>
      </c>
      <c r="N162">
        <v>1351.8042999999998</v>
      </c>
      <c r="O162">
        <v>1312.2350999999999</v>
      </c>
      <c r="P162">
        <v>1234.3869999999999</v>
      </c>
      <c r="Q162">
        <v>1204.28</v>
      </c>
      <c r="R162">
        <v>1237.8277999999998</v>
      </c>
      <c r="S162">
        <v>1245.9996999999998</v>
      </c>
      <c r="T162">
        <v>1207.8710000000001</v>
      </c>
      <c r="U162">
        <v>1191.182</v>
      </c>
      <c r="V162">
        <v>1253.6420000000001</v>
      </c>
      <c r="W162">
        <v>1213.9000000000001</v>
      </c>
      <c r="X162">
        <v>1170.2139999999999</v>
      </c>
      <c r="Y162">
        <v>1063.347</v>
      </c>
      <c r="Z162">
        <v>797.10599999999999</v>
      </c>
      <c r="AA162">
        <v>813.69399999999996</v>
      </c>
      <c r="AB162">
        <v>841.95699999999999</v>
      </c>
      <c r="AC162">
        <v>849.36599999999999</v>
      </c>
      <c r="AD162">
        <v>875.58199999999999</v>
      </c>
      <c r="AE162">
        <v>897.88499999999999</v>
      </c>
      <c r="AF162">
        <v>860.79899999999998</v>
      </c>
      <c r="AG162">
        <v>832.173</v>
      </c>
      <c r="AH162">
        <v>814.92100000000005</v>
      </c>
      <c r="AI162">
        <v>779.45</v>
      </c>
      <c r="AJ162">
        <v>748.74699999999996</v>
      </c>
      <c r="AK162" s="152">
        <v>740.75900000000001</v>
      </c>
      <c r="AL162" s="152"/>
      <c r="AM162" s="152">
        <v>753.45600000000002</v>
      </c>
      <c r="AN162">
        <v>753.21600000000001</v>
      </c>
      <c r="AO162" t="s">
        <v>304</v>
      </c>
    </row>
    <row r="163" spans="4:41" x14ac:dyDescent="0.25">
      <c r="D163" t="s">
        <v>303</v>
      </c>
      <c r="E163">
        <v>75.492000000000004</v>
      </c>
      <c r="F163">
        <v>64.572000000000003</v>
      </c>
      <c r="G163">
        <v>52.26</v>
      </c>
      <c r="H163">
        <v>44.195999999999998</v>
      </c>
      <c r="I163">
        <v>43.164000000000001</v>
      </c>
      <c r="J163">
        <v>41.771999999999998</v>
      </c>
      <c r="K163">
        <v>41.951999999999998</v>
      </c>
      <c r="L163">
        <v>41.22</v>
      </c>
      <c r="M163">
        <v>38.82</v>
      </c>
      <c r="N163">
        <v>37.716000000000001</v>
      </c>
      <c r="O163">
        <v>36.612000000000002</v>
      </c>
      <c r="P163">
        <v>34.44</v>
      </c>
      <c r="Q163">
        <v>33.6</v>
      </c>
      <c r="R163">
        <v>34.536000000000001</v>
      </c>
      <c r="S163">
        <v>34.764000000000003</v>
      </c>
      <c r="T163">
        <v>33.792999999999999</v>
      </c>
      <c r="U163">
        <v>44.808</v>
      </c>
      <c r="V163">
        <v>40.591999999999999</v>
      </c>
      <c r="W163">
        <v>32.155999999999999</v>
      </c>
      <c r="X163">
        <v>30.082999999999998</v>
      </c>
      <c r="Y163">
        <v>29.922000000000001</v>
      </c>
      <c r="Z163">
        <v>25.434000000000001</v>
      </c>
      <c r="AA163">
        <v>21.202999999999999</v>
      </c>
      <c r="AB163">
        <v>20.239999999999998</v>
      </c>
      <c r="AC163">
        <v>18.225999999999999</v>
      </c>
      <c r="AD163">
        <v>20.085999999999999</v>
      </c>
      <c r="AE163">
        <v>18.384</v>
      </c>
      <c r="AF163">
        <v>19.302</v>
      </c>
      <c r="AG163">
        <v>18.818999999999999</v>
      </c>
      <c r="AH163">
        <v>19.074999999999999</v>
      </c>
      <c r="AI163">
        <v>19.021000000000001</v>
      </c>
      <c r="AJ163">
        <v>19.504000000000001</v>
      </c>
      <c r="AK163" s="152">
        <v>18.327999999999999</v>
      </c>
      <c r="AL163" s="152"/>
      <c r="AM163" s="152">
        <v>17.818000000000001</v>
      </c>
      <c r="AN163">
        <v>16.948</v>
      </c>
      <c r="AO163" t="s">
        <v>303</v>
      </c>
    </row>
    <row r="164" spans="4:41" x14ac:dyDescent="0.25">
      <c r="D164" t="s">
        <v>46</v>
      </c>
      <c r="E164">
        <v>15435</v>
      </c>
      <c r="F164">
        <v>14062</v>
      </c>
      <c r="G164">
        <v>13879</v>
      </c>
      <c r="H164">
        <v>12079</v>
      </c>
      <c r="I164">
        <v>11499</v>
      </c>
      <c r="J164">
        <v>10897</v>
      </c>
      <c r="K164">
        <v>10381</v>
      </c>
      <c r="L164">
        <v>9663</v>
      </c>
      <c r="M164">
        <v>8937</v>
      </c>
      <c r="N164">
        <v>8409</v>
      </c>
      <c r="O164">
        <v>8121</v>
      </c>
      <c r="P164">
        <v>7657</v>
      </c>
      <c r="Q164">
        <v>7251</v>
      </c>
      <c r="R164">
        <v>7312</v>
      </c>
      <c r="S164">
        <v>7447</v>
      </c>
      <c r="T164">
        <v>7425.3270000000002</v>
      </c>
      <c r="U164">
        <v>7610.9579999999996</v>
      </c>
      <c r="V164">
        <v>7678.2070000000003</v>
      </c>
      <c r="W164">
        <v>8469.1949999999997</v>
      </c>
      <c r="X164">
        <v>8881.5820000000003</v>
      </c>
      <c r="Y164">
        <v>9141.482</v>
      </c>
      <c r="Z164">
        <v>8417.4369999999999</v>
      </c>
      <c r="AA164">
        <v>8533.4339999999993</v>
      </c>
      <c r="AB164">
        <v>8833.83</v>
      </c>
      <c r="AC164">
        <v>9135.6779999999999</v>
      </c>
      <c r="AD164">
        <v>9518.2250000000004</v>
      </c>
      <c r="AE164">
        <v>9809.5120000000006</v>
      </c>
      <c r="AF164">
        <v>9875.4830000000002</v>
      </c>
      <c r="AG164">
        <v>9981.8590000000004</v>
      </c>
      <c r="AH164">
        <v>10176.4</v>
      </c>
      <c r="AI164">
        <v>10358.699000000001</v>
      </c>
      <c r="AJ164">
        <v>10281.473</v>
      </c>
      <c r="AK164" s="152">
        <v>10087.439</v>
      </c>
      <c r="AL164" s="152"/>
      <c r="AM164" s="152">
        <v>10247.383</v>
      </c>
      <c r="AN164">
        <v>10299.549000000001</v>
      </c>
      <c r="AO164" t="s">
        <v>46</v>
      </c>
    </row>
    <row r="165" spans="4:41" x14ac:dyDescent="0.25">
      <c r="D165" t="s">
        <v>54</v>
      </c>
      <c r="E165">
        <v>1017</v>
      </c>
      <c r="F165">
        <v>1005</v>
      </c>
      <c r="G165">
        <v>954</v>
      </c>
      <c r="H165">
        <v>805</v>
      </c>
      <c r="I165">
        <v>776</v>
      </c>
      <c r="J165">
        <v>745</v>
      </c>
      <c r="K165">
        <v>705</v>
      </c>
      <c r="L165">
        <v>654</v>
      </c>
      <c r="M165">
        <v>610</v>
      </c>
      <c r="N165">
        <v>585</v>
      </c>
      <c r="O165">
        <v>558</v>
      </c>
      <c r="P165">
        <v>538</v>
      </c>
      <c r="Q165">
        <v>525</v>
      </c>
      <c r="R165">
        <v>633</v>
      </c>
      <c r="S165">
        <v>678</v>
      </c>
      <c r="T165">
        <v>660.71600000000001</v>
      </c>
      <c r="U165">
        <v>686.76499999999999</v>
      </c>
      <c r="V165">
        <v>727.40599999999995</v>
      </c>
      <c r="W165">
        <v>865.07</v>
      </c>
      <c r="X165">
        <v>898.30700000000002</v>
      </c>
      <c r="Y165">
        <v>917.30399999999997</v>
      </c>
      <c r="Z165">
        <v>1240.7860000000001</v>
      </c>
      <c r="AA165">
        <v>1236.143</v>
      </c>
      <c r="AB165">
        <v>1265.6759999999999</v>
      </c>
      <c r="AC165">
        <v>1312.9670000000001</v>
      </c>
      <c r="AD165">
        <v>1417.1759999999999</v>
      </c>
      <c r="AE165">
        <v>1440.1510000000001</v>
      </c>
      <c r="AF165">
        <v>1483.146</v>
      </c>
      <c r="AG165">
        <v>1503.27</v>
      </c>
      <c r="AH165">
        <v>1539.317</v>
      </c>
      <c r="AI165">
        <v>1598.8620000000001</v>
      </c>
      <c r="AJ165">
        <v>1611.7850000000001</v>
      </c>
      <c r="AK165" s="152">
        <v>1492.5440000000001</v>
      </c>
      <c r="AL165" s="152"/>
      <c r="AM165" s="152">
        <v>1483.1610000000001</v>
      </c>
      <c r="AN165">
        <v>1421.6949999999999</v>
      </c>
      <c r="AO165" t="s">
        <v>54</v>
      </c>
    </row>
    <row r="166" spans="4:41" x14ac:dyDescent="0.25">
      <c r="D166" t="s">
        <v>394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 s="152">
        <v>0</v>
      </c>
      <c r="AL166" s="152"/>
      <c r="AM166" s="152">
        <v>0</v>
      </c>
      <c r="AN166">
        <v>0</v>
      </c>
      <c r="AO166" t="s">
        <v>394</v>
      </c>
    </row>
    <row r="167" spans="4:41" x14ac:dyDescent="0.25">
      <c r="D167" t="s">
        <v>89</v>
      </c>
      <c r="E167">
        <v>663</v>
      </c>
      <c r="F167">
        <v>670</v>
      </c>
      <c r="G167">
        <v>749</v>
      </c>
      <c r="H167">
        <v>721</v>
      </c>
      <c r="I167">
        <v>751</v>
      </c>
      <c r="J167">
        <v>784</v>
      </c>
      <c r="K167">
        <v>806</v>
      </c>
      <c r="L167">
        <v>816</v>
      </c>
      <c r="M167">
        <v>822</v>
      </c>
      <c r="N167">
        <v>839</v>
      </c>
      <c r="O167">
        <v>858</v>
      </c>
      <c r="P167">
        <v>865</v>
      </c>
      <c r="Q167">
        <v>860</v>
      </c>
      <c r="R167">
        <v>879</v>
      </c>
      <c r="S167">
        <v>897</v>
      </c>
      <c r="T167">
        <v>840</v>
      </c>
      <c r="U167">
        <v>834</v>
      </c>
      <c r="V167">
        <v>805</v>
      </c>
      <c r="W167">
        <v>862</v>
      </c>
      <c r="X167">
        <v>820</v>
      </c>
      <c r="Y167">
        <v>764</v>
      </c>
      <c r="Z167">
        <v>610</v>
      </c>
      <c r="AA167">
        <v>596.38</v>
      </c>
      <c r="AB167">
        <v>574.62400000000002</v>
      </c>
      <c r="AC167">
        <v>548.245</v>
      </c>
      <c r="AD167">
        <v>524.74099999999999</v>
      </c>
      <c r="AE167">
        <v>503.46600000000001</v>
      </c>
      <c r="AF167">
        <v>519.90599999999995</v>
      </c>
      <c r="AG167">
        <v>480.74</v>
      </c>
      <c r="AH167">
        <v>447.791</v>
      </c>
      <c r="AI167">
        <v>406.702</v>
      </c>
      <c r="AJ167">
        <v>408.214</v>
      </c>
      <c r="AK167" s="152">
        <v>374.471</v>
      </c>
      <c r="AL167" s="152"/>
      <c r="AM167" s="152">
        <v>323.36200000000002</v>
      </c>
      <c r="AN167">
        <v>290.24599999999998</v>
      </c>
      <c r="AO167" t="s">
        <v>89</v>
      </c>
    </row>
    <row r="168" spans="4:41" x14ac:dyDescent="0.25">
      <c r="D168" t="s">
        <v>92</v>
      </c>
      <c r="E168">
        <v>36</v>
      </c>
      <c r="F168">
        <v>35</v>
      </c>
      <c r="G168">
        <v>35</v>
      </c>
      <c r="H168">
        <v>35</v>
      </c>
      <c r="I168">
        <v>34</v>
      </c>
      <c r="J168">
        <v>33</v>
      </c>
      <c r="K168">
        <v>32</v>
      </c>
      <c r="L168">
        <v>31</v>
      </c>
      <c r="M168">
        <v>30</v>
      </c>
      <c r="N168">
        <v>30.5</v>
      </c>
      <c r="O168">
        <v>31</v>
      </c>
      <c r="P168">
        <v>30</v>
      </c>
      <c r="Q168">
        <v>31</v>
      </c>
      <c r="R168">
        <v>28</v>
      </c>
      <c r="S168">
        <v>28</v>
      </c>
      <c r="T168">
        <v>28</v>
      </c>
      <c r="U168">
        <v>29</v>
      </c>
      <c r="V168">
        <v>29</v>
      </c>
      <c r="W168">
        <v>29</v>
      </c>
      <c r="X168">
        <v>29</v>
      </c>
      <c r="Y168">
        <v>30</v>
      </c>
      <c r="Z168">
        <v>30</v>
      </c>
      <c r="AA168">
        <v>30</v>
      </c>
      <c r="AB168">
        <v>30</v>
      </c>
      <c r="AC168">
        <v>30</v>
      </c>
      <c r="AD168">
        <v>30</v>
      </c>
      <c r="AE168">
        <v>30</v>
      </c>
      <c r="AF168">
        <v>31.327999999999999</v>
      </c>
      <c r="AG168">
        <v>30.344000000000001</v>
      </c>
      <c r="AH168">
        <v>30.414000000000001</v>
      </c>
      <c r="AI168">
        <v>30.414000000000001</v>
      </c>
      <c r="AJ168">
        <v>30.414000000000001</v>
      </c>
      <c r="AK168" s="152">
        <v>30.414000000000001</v>
      </c>
      <c r="AL168" s="152"/>
      <c r="AM168" s="152">
        <v>30.414000000000001</v>
      </c>
      <c r="AN168">
        <v>30.414000000000001</v>
      </c>
      <c r="AO168" t="s">
        <v>92</v>
      </c>
    </row>
    <row r="169" spans="4:41" x14ac:dyDescent="0.25">
      <c r="D169" t="s">
        <v>32</v>
      </c>
      <c r="E169">
        <v>11671</v>
      </c>
      <c r="F169">
        <v>12003</v>
      </c>
      <c r="G169">
        <v>10954</v>
      </c>
      <c r="H169">
        <v>9852</v>
      </c>
      <c r="I169">
        <v>9262</v>
      </c>
      <c r="J169">
        <v>7757.9999999999991</v>
      </c>
      <c r="K169">
        <v>7960</v>
      </c>
      <c r="L169">
        <v>8235</v>
      </c>
      <c r="M169">
        <v>7097</v>
      </c>
      <c r="N169">
        <v>7194</v>
      </c>
      <c r="O169">
        <v>5848</v>
      </c>
      <c r="P169">
        <v>4797</v>
      </c>
      <c r="Q169">
        <v>4447</v>
      </c>
      <c r="R169">
        <v>5058.0000000000009</v>
      </c>
      <c r="S169">
        <v>5145</v>
      </c>
      <c r="T169">
        <v>6494.6660000000002</v>
      </c>
      <c r="U169">
        <v>6622.3019999999997</v>
      </c>
      <c r="V169">
        <v>6814.6049999999996</v>
      </c>
      <c r="W169">
        <v>6564.9070000000002</v>
      </c>
      <c r="X169">
        <v>6173.6139999999996</v>
      </c>
      <c r="Y169">
        <v>5793.415</v>
      </c>
      <c r="Z169">
        <v>5428.2719999999999</v>
      </c>
      <c r="AA169">
        <v>5363.7969999999996</v>
      </c>
      <c r="AB169">
        <v>5234.3130000000001</v>
      </c>
      <c r="AC169">
        <v>5180.1729999999998</v>
      </c>
      <c r="AD169">
        <v>5041.7879999999996</v>
      </c>
      <c r="AE169">
        <v>4926.9279999999999</v>
      </c>
      <c r="AF169">
        <v>4707.7190000000001</v>
      </c>
      <c r="AG169">
        <v>4406.0140000000001</v>
      </c>
      <c r="AH169">
        <v>3925.2829999999999</v>
      </c>
      <c r="AI169">
        <v>3834.136</v>
      </c>
      <c r="AJ169">
        <v>3784.5070000000001</v>
      </c>
      <c r="AK169" s="152">
        <v>3619.5810000000001</v>
      </c>
      <c r="AL169" s="152"/>
      <c r="AM169" s="152">
        <v>3328.7339999999999</v>
      </c>
      <c r="AN169">
        <v>3154.0529999999999</v>
      </c>
      <c r="AO169" t="s">
        <v>32</v>
      </c>
    </row>
    <row r="170" spans="4:41" x14ac:dyDescent="0.25">
      <c r="D170" t="s">
        <v>61</v>
      </c>
      <c r="E170">
        <v>113968</v>
      </c>
      <c r="F170">
        <v>121379</v>
      </c>
      <c r="G170">
        <v>106032</v>
      </c>
      <c r="H170">
        <v>87725</v>
      </c>
      <c r="I170">
        <v>76532</v>
      </c>
      <c r="J170">
        <v>70157</v>
      </c>
      <c r="K170">
        <v>80524</v>
      </c>
      <c r="L170">
        <v>78478</v>
      </c>
      <c r="M170">
        <v>66620</v>
      </c>
      <c r="N170">
        <v>69480</v>
      </c>
      <c r="O170">
        <v>69143</v>
      </c>
      <c r="P170">
        <v>70076</v>
      </c>
      <c r="Q170">
        <v>71413</v>
      </c>
      <c r="R170">
        <v>77379</v>
      </c>
      <c r="S170">
        <v>76616</v>
      </c>
      <c r="T170">
        <v>87014.404999999999</v>
      </c>
      <c r="U170">
        <v>86552.202999999994</v>
      </c>
      <c r="V170">
        <v>84990.6</v>
      </c>
      <c r="W170">
        <v>82035.593999999997</v>
      </c>
      <c r="X170">
        <v>84372.514999999999</v>
      </c>
      <c r="Y170">
        <v>83843.078999999998</v>
      </c>
      <c r="Z170">
        <v>80844.858999999997</v>
      </c>
      <c r="AA170">
        <v>79841.650999999998</v>
      </c>
      <c r="AB170">
        <v>80135.679999999993</v>
      </c>
      <c r="AC170">
        <v>79440.251000000004</v>
      </c>
      <c r="AD170">
        <v>75446.75</v>
      </c>
      <c r="AE170">
        <v>78648.097999999998</v>
      </c>
      <c r="AF170">
        <v>75446.75</v>
      </c>
      <c r="AG170">
        <v>73293.895000000004</v>
      </c>
      <c r="AH170">
        <v>73993.009999999995</v>
      </c>
      <c r="AI170">
        <v>75364.574999999997</v>
      </c>
      <c r="AJ170">
        <v>71183.430999999997</v>
      </c>
      <c r="AK170" s="152">
        <v>77148.372000000003</v>
      </c>
      <c r="AL170" s="152"/>
      <c r="AM170" s="152">
        <v>78220.736999999994</v>
      </c>
      <c r="AN170">
        <v>77749.596999999994</v>
      </c>
      <c r="AO170" t="s">
        <v>61</v>
      </c>
    </row>
    <row r="171" spans="4:41" x14ac:dyDescent="0.25">
      <c r="D171" t="s">
        <v>395</v>
      </c>
      <c r="E171">
        <v>1000</v>
      </c>
      <c r="F171">
        <v>1330</v>
      </c>
      <c r="G171">
        <v>1000</v>
      </c>
      <c r="H171">
        <v>640</v>
      </c>
      <c r="I171">
        <v>771</v>
      </c>
      <c r="J171">
        <v>800</v>
      </c>
      <c r="K171">
        <v>1000</v>
      </c>
      <c r="L171">
        <v>1000</v>
      </c>
      <c r="M171">
        <v>1000</v>
      </c>
      <c r="N171">
        <v>1200</v>
      </c>
      <c r="O171">
        <v>1300</v>
      </c>
      <c r="P171">
        <v>1300</v>
      </c>
      <c r="Q171">
        <v>539.95100000000002</v>
      </c>
      <c r="R171">
        <v>551.625</v>
      </c>
      <c r="S171">
        <v>563.59500000000003</v>
      </c>
      <c r="T171">
        <v>575.73500000000001</v>
      </c>
      <c r="U171">
        <v>569.60199999999998</v>
      </c>
      <c r="V171">
        <v>478.93200000000002</v>
      </c>
      <c r="W171">
        <v>494.83</v>
      </c>
      <c r="X171">
        <v>457.774</v>
      </c>
      <c r="Y171">
        <v>455.56299999999999</v>
      </c>
      <c r="Z171">
        <v>267.995</v>
      </c>
      <c r="AA171">
        <v>276.45100000000002</v>
      </c>
      <c r="AB171">
        <v>297.30799999999999</v>
      </c>
      <c r="AC171">
        <v>290.33999999999997</v>
      </c>
      <c r="AD171">
        <v>287.88299999999998</v>
      </c>
      <c r="AE171">
        <v>292.339</v>
      </c>
      <c r="AF171">
        <v>297.43599999999998</v>
      </c>
      <c r="AG171">
        <v>278.32900000000001</v>
      </c>
      <c r="AH171">
        <v>259.392</v>
      </c>
      <c r="AI171">
        <v>275.09399999999999</v>
      </c>
      <c r="AJ171">
        <v>253.566</v>
      </c>
      <c r="AK171" s="152">
        <v>236.554</v>
      </c>
      <c r="AL171" s="152"/>
      <c r="AM171" s="152">
        <v>201.26900000000001</v>
      </c>
      <c r="AN171">
        <v>200.40199999999999</v>
      </c>
      <c r="AO171" t="s">
        <v>395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99FF"/>
  </sheetPr>
  <dimension ref="A1:AK40"/>
  <sheetViews>
    <sheetView topLeftCell="J10" workbookViewId="0">
      <selection activeCell="Q41" sqref="Q41"/>
    </sheetView>
  </sheetViews>
  <sheetFormatPr defaultRowHeight="15" x14ac:dyDescent="0.25"/>
  <cols>
    <col min="4" max="4" width="11" customWidth="1"/>
    <col min="8" max="8" width="10.7109375" customWidth="1"/>
    <col min="13" max="13" width="10.140625" customWidth="1"/>
    <col min="16" max="16" width="10.42578125" customWidth="1"/>
    <col min="23" max="23" width="11.85546875" customWidth="1"/>
    <col min="26" max="26" width="14.28515625" customWidth="1"/>
  </cols>
  <sheetData>
    <row r="1" spans="1:37" x14ac:dyDescent="0.25">
      <c r="A1" s="389" t="s">
        <v>407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0"/>
      <c r="Y1" s="390"/>
      <c r="Z1" s="390"/>
      <c r="AA1" s="390"/>
      <c r="AB1" s="390"/>
      <c r="AC1" s="390"/>
      <c r="AD1" s="390"/>
      <c r="AE1" s="390"/>
      <c r="AF1" s="390"/>
      <c r="AG1" s="390"/>
      <c r="AH1" s="390"/>
      <c r="AI1" s="390"/>
    </row>
    <row r="2" spans="1:37" s="22" customFormat="1" ht="17.25" customHeight="1" thickBot="1" x14ac:dyDescent="0.3">
      <c r="K2" s="385"/>
      <c r="L2" s="385"/>
      <c r="M2" s="385"/>
      <c r="N2" s="385"/>
      <c r="O2" s="385"/>
      <c r="P2" s="385"/>
      <c r="Q2" s="385"/>
      <c r="R2" s="385"/>
    </row>
    <row r="3" spans="1:37" ht="17.25" customHeight="1" thickBot="1" x14ac:dyDescent="0.3">
      <c r="A3" s="363" t="s">
        <v>0</v>
      </c>
      <c r="B3" s="391" t="s">
        <v>138</v>
      </c>
      <c r="C3" s="392"/>
      <c r="D3" s="392"/>
      <c r="E3" s="392"/>
      <c r="F3" s="392"/>
      <c r="G3" s="392"/>
      <c r="H3" s="392"/>
      <c r="I3" s="392"/>
      <c r="J3" s="392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  <c r="AH3" s="393"/>
      <c r="AI3" s="393"/>
      <c r="AJ3" s="161"/>
    </row>
    <row r="4" spans="1:37" ht="27.75" customHeight="1" thickBot="1" x14ac:dyDescent="0.3">
      <c r="A4" s="364"/>
      <c r="B4" s="363" t="s">
        <v>11</v>
      </c>
      <c r="C4" s="363" t="s">
        <v>12</v>
      </c>
      <c r="D4" s="23" t="s">
        <v>150</v>
      </c>
      <c r="E4" s="363" t="s">
        <v>70</v>
      </c>
      <c r="F4" s="363" t="s">
        <v>139</v>
      </c>
      <c r="G4" s="363" t="s">
        <v>72</v>
      </c>
      <c r="H4" s="363" t="s">
        <v>73</v>
      </c>
      <c r="I4" s="363" t="s">
        <v>74</v>
      </c>
      <c r="J4" s="363" t="s">
        <v>75</v>
      </c>
      <c r="K4" s="363" t="s">
        <v>140</v>
      </c>
      <c r="L4" s="363" t="s">
        <v>76</v>
      </c>
      <c r="M4" s="363" t="s">
        <v>141</v>
      </c>
      <c r="N4" s="396" t="s">
        <v>64</v>
      </c>
      <c r="O4" s="363" t="s">
        <v>28</v>
      </c>
      <c r="P4" s="363" t="s">
        <v>30</v>
      </c>
      <c r="Q4" s="363" t="s">
        <v>31</v>
      </c>
      <c r="R4" s="363" t="s">
        <v>32</v>
      </c>
      <c r="S4" s="363" t="s">
        <v>79</v>
      </c>
      <c r="T4" s="363" t="s">
        <v>80</v>
      </c>
      <c r="U4" s="363" t="s">
        <v>81</v>
      </c>
      <c r="V4" s="363" t="s">
        <v>82</v>
      </c>
      <c r="W4" s="363" t="s">
        <v>83</v>
      </c>
      <c r="X4" s="363" t="s">
        <v>46</v>
      </c>
      <c r="Y4" s="363" t="s">
        <v>84</v>
      </c>
      <c r="Z4" s="363" t="s">
        <v>85</v>
      </c>
      <c r="AA4" s="363" t="s">
        <v>86</v>
      </c>
      <c r="AB4" s="363" t="s">
        <v>54</v>
      </c>
      <c r="AC4" s="363" t="s">
        <v>87</v>
      </c>
      <c r="AD4" s="363" t="s">
        <v>88</v>
      </c>
      <c r="AE4" s="363" t="s">
        <v>89</v>
      </c>
      <c r="AF4" s="363" t="s">
        <v>61</v>
      </c>
      <c r="AG4" s="363" t="s">
        <v>90</v>
      </c>
      <c r="AH4" s="363" t="s">
        <v>91</v>
      </c>
      <c r="AI4" s="363" t="s">
        <v>92</v>
      </c>
      <c r="AJ4" s="387" t="s">
        <v>269</v>
      </c>
    </row>
    <row r="5" spans="1:37" ht="57.75" customHeight="1" thickBot="1" x14ac:dyDescent="0.3">
      <c r="A5" s="365"/>
      <c r="B5" s="365"/>
      <c r="C5" s="365"/>
      <c r="D5" s="30" t="s">
        <v>93</v>
      </c>
      <c r="E5" s="365"/>
      <c r="F5" s="365"/>
      <c r="G5" s="365"/>
      <c r="H5" s="365"/>
      <c r="I5" s="365"/>
      <c r="J5" s="365"/>
      <c r="K5" s="394"/>
      <c r="L5" s="395"/>
      <c r="M5" s="394"/>
      <c r="N5" s="397"/>
      <c r="O5" s="394"/>
      <c r="P5" s="394"/>
      <c r="Q5" s="394"/>
      <c r="R5" s="394"/>
      <c r="S5" s="386"/>
      <c r="T5" s="386"/>
      <c r="U5" s="386"/>
      <c r="V5" s="386"/>
      <c r="W5" s="386"/>
      <c r="X5" s="386"/>
      <c r="Y5" s="386"/>
      <c r="Z5" s="386"/>
      <c r="AA5" s="365"/>
      <c r="AB5" s="365"/>
      <c r="AC5" s="365"/>
      <c r="AD5" s="365"/>
      <c r="AE5" s="365"/>
      <c r="AF5" s="365"/>
      <c r="AG5" s="365"/>
      <c r="AH5" s="365"/>
      <c r="AI5" s="365"/>
      <c r="AJ5" s="388"/>
    </row>
    <row r="6" spans="1:37" ht="15.75" thickBot="1" x14ac:dyDescent="0.3">
      <c r="A6" s="18">
        <v>1989</v>
      </c>
      <c r="B6" s="19"/>
      <c r="C6" s="19"/>
      <c r="D6" s="20">
        <v>2.4513911665148704</v>
      </c>
      <c r="E6" s="20">
        <v>2.4210483811522767</v>
      </c>
      <c r="F6" s="19"/>
      <c r="G6" s="20">
        <v>3.1746260726754691</v>
      </c>
      <c r="H6" s="20">
        <v>2.851238720319472</v>
      </c>
      <c r="I6" s="19"/>
      <c r="J6" s="20">
        <v>4.9099247184650414</v>
      </c>
      <c r="K6" s="20">
        <v>4.2494215477779598</v>
      </c>
      <c r="L6" s="169">
        <v>6.3633783282624119</v>
      </c>
      <c r="M6" s="20">
        <v>2.6104491131674377</v>
      </c>
      <c r="N6" s="169">
        <v>2.943573735342873</v>
      </c>
      <c r="O6" s="19"/>
      <c r="P6" s="20">
        <v>5</v>
      </c>
      <c r="Q6" s="20">
        <v>5</v>
      </c>
      <c r="R6" s="19"/>
      <c r="S6" s="20">
        <v>1.2105328068878047</v>
      </c>
      <c r="T6" s="20">
        <v>1.3347952677201218</v>
      </c>
      <c r="U6" s="20">
        <v>4.6305763838029801</v>
      </c>
      <c r="V6" s="20">
        <v>1.1333946881217565</v>
      </c>
      <c r="W6" s="20">
        <v>5.2233530461420026</v>
      </c>
      <c r="X6" s="19"/>
      <c r="Y6" s="20">
        <v>0.23374211191354413</v>
      </c>
      <c r="Z6" s="20">
        <v>0.20100703953064991</v>
      </c>
      <c r="AA6" s="20">
        <v>0.17014489512808589</v>
      </c>
      <c r="AB6" s="19"/>
      <c r="AC6" s="20">
        <v>0.13</v>
      </c>
      <c r="AD6" s="20">
        <v>0.13</v>
      </c>
      <c r="AE6" s="20">
        <v>1.56</v>
      </c>
      <c r="AF6" s="19"/>
      <c r="AG6" s="20">
        <v>0.03</v>
      </c>
      <c r="AH6" s="20">
        <v>0.02</v>
      </c>
      <c r="AI6" s="20">
        <v>0.76</v>
      </c>
      <c r="AJ6" s="62">
        <v>0.08</v>
      </c>
      <c r="AK6" s="35"/>
    </row>
    <row r="7" spans="1:37" ht="15.75" thickBot="1" x14ac:dyDescent="0.3">
      <c r="A7" s="18">
        <v>1990</v>
      </c>
      <c r="B7" s="19"/>
      <c r="C7" s="19"/>
      <c r="D7" s="20">
        <v>2.4513911665148704</v>
      </c>
      <c r="E7" s="20">
        <v>2.4210483811522767</v>
      </c>
      <c r="F7" s="19"/>
      <c r="G7" s="20">
        <v>3.1746260726754691</v>
      </c>
      <c r="H7" s="20">
        <v>2.851238720319472</v>
      </c>
      <c r="I7" s="19"/>
      <c r="J7" s="20">
        <v>4.9099247184650414</v>
      </c>
      <c r="K7" s="20">
        <v>4.2494215477779598</v>
      </c>
      <c r="L7" s="169">
        <v>6.4910530163971041</v>
      </c>
      <c r="M7" s="20">
        <v>2.6104491131674377</v>
      </c>
      <c r="N7" s="169">
        <v>2.943573735342873</v>
      </c>
      <c r="O7" s="19"/>
      <c r="P7" s="20">
        <v>5</v>
      </c>
      <c r="Q7" s="20">
        <v>5</v>
      </c>
      <c r="R7" s="19"/>
      <c r="S7" s="20">
        <v>1.2105328068878047</v>
      </c>
      <c r="T7" s="20">
        <v>1.3347952677201218</v>
      </c>
      <c r="U7" s="20">
        <v>4.6722932881615655</v>
      </c>
      <c r="V7" s="20">
        <v>1.2143514515590248</v>
      </c>
      <c r="W7" s="20">
        <v>3.8237943352140005</v>
      </c>
      <c r="X7" s="19"/>
      <c r="Y7" s="20">
        <v>0.23513509533546068</v>
      </c>
      <c r="Z7" s="20">
        <v>0.20240002295256648</v>
      </c>
      <c r="AA7" s="20">
        <v>0.17119431761634593</v>
      </c>
      <c r="AB7" s="19"/>
      <c r="AC7" s="20">
        <v>0.13</v>
      </c>
      <c r="AD7" s="20">
        <v>0.13</v>
      </c>
      <c r="AE7" s="20">
        <v>1.56</v>
      </c>
      <c r="AF7" s="19"/>
      <c r="AG7" s="20">
        <v>0.03</v>
      </c>
      <c r="AH7" s="20">
        <v>0.02</v>
      </c>
      <c r="AI7" s="20">
        <v>0.76</v>
      </c>
      <c r="AJ7" s="62">
        <v>0.08</v>
      </c>
      <c r="AK7" s="35"/>
    </row>
    <row r="8" spans="1:37" ht="15.75" thickBot="1" x14ac:dyDescent="0.3">
      <c r="A8" s="18">
        <v>1991</v>
      </c>
      <c r="B8" s="19"/>
      <c r="C8" s="19"/>
      <c r="D8" s="20">
        <v>2.4513911665148704</v>
      </c>
      <c r="E8" s="20">
        <v>1.9987725007187402</v>
      </c>
      <c r="F8" s="19"/>
      <c r="G8" s="20">
        <v>2.6209122227902131</v>
      </c>
      <c r="H8" s="20">
        <v>2.851238720319472</v>
      </c>
      <c r="I8" s="19"/>
      <c r="J8" s="20">
        <v>4.9099247184650414</v>
      </c>
      <c r="K8" s="20">
        <v>3.5082433708399443</v>
      </c>
      <c r="L8" s="169">
        <v>5.5948711035959935</v>
      </c>
      <c r="M8" s="20">
        <v>2.6104491131674377</v>
      </c>
      <c r="N8" s="169">
        <v>2.943573735342873</v>
      </c>
      <c r="O8" s="19"/>
      <c r="P8" s="20">
        <v>5</v>
      </c>
      <c r="Q8" s="20">
        <v>5</v>
      </c>
      <c r="R8" s="19"/>
      <c r="S8" s="20">
        <v>1.2105328068878047</v>
      </c>
      <c r="T8" s="20">
        <v>1.3347952677201218</v>
      </c>
      <c r="U8" s="20">
        <v>2.9201833051009785</v>
      </c>
      <c r="V8" s="20">
        <v>1.2143514515590248</v>
      </c>
      <c r="W8" s="20">
        <v>3.8237943352140005</v>
      </c>
      <c r="X8" s="19"/>
      <c r="Y8" s="20">
        <v>0.23391309546686334</v>
      </c>
      <c r="Z8" s="20">
        <v>0.20117802308396912</v>
      </c>
      <c r="AA8" s="20">
        <v>0.17027370784986892</v>
      </c>
      <c r="AB8" s="19"/>
      <c r="AC8" s="20">
        <v>0.13</v>
      </c>
      <c r="AD8" s="20">
        <v>0.13</v>
      </c>
      <c r="AE8" s="20">
        <v>1.56</v>
      </c>
      <c r="AF8" s="19"/>
      <c r="AG8" s="20">
        <v>0.03</v>
      </c>
      <c r="AH8" s="20">
        <v>0.02</v>
      </c>
      <c r="AI8" s="20">
        <v>0.76</v>
      </c>
      <c r="AJ8" s="62">
        <v>0.08</v>
      </c>
      <c r="AK8" s="35"/>
    </row>
    <row r="9" spans="1:37" ht="15.75" thickBot="1" x14ac:dyDescent="0.3">
      <c r="A9" s="18">
        <v>1992</v>
      </c>
      <c r="B9" s="19"/>
      <c r="C9" s="19"/>
      <c r="D9" s="20">
        <v>2.3113116712854493</v>
      </c>
      <c r="E9" s="20">
        <v>1.7454069724586181</v>
      </c>
      <c r="F9" s="19"/>
      <c r="G9" s="20">
        <v>2.2886839128590593</v>
      </c>
      <c r="H9" s="20">
        <v>2.6883107934440735</v>
      </c>
      <c r="I9" s="19"/>
      <c r="J9" s="20">
        <v>4.9099247184650414</v>
      </c>
      <c r="K9" s="20">
        <v>3.0635364646771341</v>
      </c>
      <c r="L9" s="169">
        <v>5.0369335099512407</v>
      </c>
      <c r="M9" s="20">
        <v>2.4612805924150125</v>
      </c>
      <c r="N9" s="169">
        <v>2.943573735342873</v>
      </c>
      <c r="O9" s="19"/>
      <c r="P9" s="20">
        <v>5</v>
      </c>
      <c r="Q9" s="20">
        <v>5</v>
      </c>
      <c r="R9" s="19"/>
      <c r="S9" s="20">
        <v>1.0664217584487805</v>
      </c>
      <c r="T9" s="20">
        <v>1.1544175288390242</v>
      </c>
      <c r="U9" s="20">
        <v>3.0369906373050175</v>
      </c>
      <c r="V9" s="20">
        <v>1.2143514515590248</v>
      </c>
      <c r="W9" s="20">
        <v>3.4489125376440013</v>
      </c>
      <c r="X9" s="19"/>
      <c r="Y9" s="20">
        <v>0.25375469195437461</v>
      </c>
      <c r="Z9" s="20">
        <v>0.2182305326868392</v>
      </c>
      <c r="AA9" s="20">
        <v>0.22694995337567908</v>
      </c>
      <c r="AB9" s="19"/>
      <c r="AC9" s="20">
        <v>0.13</v>
      </c>
      <c r="AD9" s="20">
        <v>0.13</v>
      </c>
      <c r="AE9" s="20">
        <v>1.56</v>
      </c>
      <c r="AF9" s="19"/>
      <c r="AG9" s="20">
        <v>0.03</v>
      </c>
      <c r="AH9" s="20">
        <v>0.02</v>
      </c>
      <c r="AI9" s="20">
        <v>0.76</v>
      </c>
      <c r="AJ9" s="62">
        <v>0.08</v>
      </c>
      <c r="AK9" s="35"/>
    </row>
    <row r="10" spans="1:37" ht="15.75" thickBot="1" x14ac:dyDescent="0.3">
      <c r="A10" s="18">
        <v>1993</v>
      </c>
      <c r="B10" s="19"/>
      <c r="C10" s="19"/>
      <c r="D10" s="20">
        <v>2.3113116712854493</v>
      </c>
      <c r="E10" s="20">
        <v>1.7454069724586181</v>
      </c>
      <c r="F10" s="19"/>
      <c r="G10" s="20">
        <v>2.2886839128590593</v>
      </c>
      <c r="H10" s="20">
        <v>2.6883107934440735</v>
      </c>
      <c r="I10" s="19"/>
      <c r="J10" s="20">
        <v>4.9099247184650414</v>
      </c>
      <c r="K10" s="20">
        <v>3.0635364646771341</v>
      </c>
      <c r="L10" s="169">
        <v>5.1288224073934812</v>
      </c>
      <c r="M10" s="20">
        <v>2.4612805924150125</v>
      </c>
      <c r="N10" s="169">
        <v>2.943573735342873</v>
      </c>
      <c r="O10" s="19"/>
      <c r="P10" s="20">
        <v>5</v>
      </c>
      <c r="Q10" s="20">
        <v>5</v>
      </c>
      <c r="R10" s="19"/>
      <c r="S10" s="20">
        <v>1.0664217584487805</v>
      </c>
      <c r="T10" s="20">
        <v>0.97403978995792673</v>
      </c>
      <c r="U10" s="20">
        <v>3.2122016356110756</v>
      </c>
      <c r="V10" s="20">
        <v>1.2143514515590248</v>
      </c>
      <c r="W10" s="20">
        <v>3.588868408736801</v>
      </c>
      <c r="X10" s="19"/>
      <c r="Y10" s="20">
        <v>0.2933610810597912</v>
      </c>
      <c r="Z10" s="20">
        <v>0.25225874802297327</v>
      </c>
      <c r="AA10" s="20">
        <v>0.28344805274953505</v>
      </c>
      <c r="AB10" s="19"/>
      <c r="AC10" s="20">
        <v>0.13</v>
      </c>
      <c r="AD10" s="20">
        <v>0.13</v>
      </c>
      <c r="AE10" s="20">
        <v>1.56</v>
      </c>
      <c r="AF10" s="19"/>
      <c r="AG10" s="20">
        <v>0.03</v>
      </c>
      <c r="AH10" s="20">
        <v>0.02</v>
      </c>
      <c r="AI10" s="20">
        <v>0.76</v>
      </c>
      <c r="AJ10" s="62">
        <v>0.08</v>
      </c>
      <c r="AK10" s="35"/>
    </row>
    <row r="11" spans="1:37" ht="15.75" thickBot="1" x14ac:dyDescent="0.3">
      <c r="A11" s="18">
        <v>1994</v>
      </c>
      <c r="B11" s="19"/>
      <c r="C11" s="19"/>
      <c r="D11" s="20">
        <v>2.1011924284413173</v>
      </c>
      <c r="E11" s="20">
        <v>1.7285159372412768</v>
      </c>
      <c r="F11" s="19"/>
      <c r="G11" s="20">
        <v>2.2665353588636492</v>
      </c>
      <c r="H11" s="20">
        <v>2.4439189031309758</v>
      </c>
      <c r="I11" s="19"/>
      <c r="J11" s="20">
        <v>4.9099247184650414</v>
      </c>
      <c r="K11" s="20">
        <v>3.0338893375996139</v>
      </c>
      <c r="L11" s="169">
        <v>5.2881561758145699</v>
      </c>
      <c r="M11" s="20">
        <v>2.237527811286375</v>
      </c>
      <c r="N11" s="169">
        <v>2.943573735342873</v>
      </c>
      <c r="O11" s="19"/>
      <c r="P11" s="20">
        <v>5</v>
      </c>
      <c r="Q11" s="20">
        <v>5</v>
      </c>
      <c r="R11" s="19"/>
      <c r="S11" s="20">
        <v>1.0664217584487805</v>
      </c>
      <c r="T11" s="20">
        <v>0.97403978995792673</v>
      </c>
      <c r="U11" s="20">
        <v>3.0369906373050175</v>
      </c>
      <c r="V11" s="20">
        <v>1.2143514515590248</v>
      </c>
      <c r="W11" s="20">
        <v>3.4489125376440013</v>
      </c>
      <c r="X11" s="19"/>
      <c r="Y11" s="20">
        <v>0.29354828380770592</v>
      </c>
      <c r="Z11" s="20">
        <v>0.25244595077088805</v>
      </c>
      <c r="AA11" s="20">
        <v>0.28363525549744972</v>
      </c>
      <c r="AB11" s="19"/>
      <c r="AC11" s="20">
        <v>0.13</v>
      </c>
      <c r="AD11" s="20">
        <v>0.13</v>
      </c>
      <c r="AE11" s="20">
        <v>1.56</v>
      </c>
      <c r="AF11" s="19"/>
      <c r="AG11" s="20">
        <v>0.03</v>
      </c>
      <c r="AH11" s="20">
        <v>0.02</v>
      </c>
      <c r="AI11" s="20">
        <v>0.76</v>
      </c>
      <c r="AJ11" s="62">
        <v>0.08</v>
      </c>
      <c r="AK11" s="35"/>
    </row>
    <row r="12" spans="1:37" ht="15.75" thickBot="1" x14ac:dyDescent="0.3">
      <c r="A12" s="18">
        <v>1995</v>
      </c>
      <c r="B12" s="19"/>
      <c r="C12" s="19"/>
      <c r="D12" s="20">
        <v>2.1011924284413173</v>
      </c>
      <c r="E12" s="20">
        <v>1.6722124865168053</v>
      </c>
      <c r="F12" s="19"/>
      <c r="G12" s="20">
        <v>2.1927068455456151</v>
      </c>
      <c r="H12" s="20">
        <v>2.4439189031309758</v>
      </c>
      <c r="I12" s="19"/>
      <c r="J12" s="20">
        <v>4.9099247184650414</v>
      </c>
      <c r="K12" s="20">
        <v>2.9350655806745451</v>
      </c>
      <c r="L12" s="169">
        <v>5.1956910297818917</v>
      </c>
      <c r="M12" s="20">
        <v>2.237527811286375</v>
      </c>
      <c r="N12" s="169">
        <v>2.943573735342873</v>
      </c>
      <c r="O12" s="19"/>
      <c r="P12" s="20">
        <v>5</v>
      </c>
      <c r="Q12" s="20">
        <v>5</v>
      </c>
      <c r="R12" s="19"/>
      <c r="S12" s="20">
        <v>0.92231071000975595</v>
      </c>
      <c r="T12" s="20">
        <v>0.97403978995792673</v>
      </c>
      <c r="U12" s="20">
        <v>2.9785869712029975</v>
      </c>
      <c r="V12" s="20">
        <v>1.2143514515590248</v>
      </c>
      <c r="W12" s="20">
        <v>3.3089566665512011</v>
      </c>
      <c r="X12" s="19"/>
      <c r="Y12" s="20">
        <v>0.29369713750613108</v>
      </c>
      <c r="Z12" s="20">
        <v>0.25259480446931321</v>
      </c>
      <c r="AA12" s="20">
        <v>0.28378410919587493</v>
      </c>
      <c r="AB12" s="19"/>
      <c r="AC12" s="20">
        <v>0.13</v>
      </c>
      <c r="AD12" s="20">
        <v>0.13</v>
      </c>
      <c r="AE12" s="20">
        <v>1.56</v>
      </c>
      <c r="AF12" s="19"/>
      <c r="AG12" s="20">
        <v>0.03</v>
      </c>
      <c r="AH12" s="20">
        <v>0.02</v>
      </c>
      <c r="AI12" s="20">
        <v>0.76</v>
      </c>
      <c r="AJ12" s="62">
        <v>0.08</v>
      </c>
      <c r="AK12" s="35"/>
    </row>
    <row r="13" spans="1:37" ht="15.75" thickBot="1" x14ac:dyDescent="0.3">
      <c r="A13" s="18">
        <v>1996</v>
      </c>
      <c r="B13" s="19"/>
      <c r="C13" s="19"/>
      <c r="D13" s="20">
        <v>2.1011924284413173</v>
      </c>
      <c r="E13" s="20">
        <v>1.6722124865168053</v>
      </c>
      <c r="F13" s="19"/>
      <c r="G13" s="20">
        <v>2.1927068455456151</v>
      </c>
      <c r="H13" s="20">
        <v>2.4439189031309758</v>
      </c>
      <c r="I13" s="19"/>
      <c r="J13" s="20">
        <v>4.9099247184650414</v>
      </c>
      <c r="K13" s="20">
        <v>2.9350655806745451</v>
      </c>
      <c r="L13" s="169">
        <v>5.2383866480410584</v>
      </c>
      <c r="M13" s="20">
        <v>2.237527811286375</v>
      </c>
      <c r="N13" s="169">
        <v>2.943573735342873</v>
      </c>
      <c r="O13" s="19"/>
      <c r="P13" s="20">
        <v>5</v>
      </c>
      <c r="Q13" s="20">
        <v>5</v>
      </c>
      <c r="R13" s="19"/>
      <c r="S13" s="20">
        <v>0.92231071000975595</v>
      </c>
      <c r="T13" s="20">
        <v>0.97403978995792673</v>
      </c>
      <c r="U13" s="20">
        <v>2.9785869712029975</v>
      </c>
      <c r="V13" s="20">
        <v>1.2143514515590248</v>
      </c>
      <c r="W13" s="20">
        <v>3.2389787310048002</v>
      </c>
      <c r="X13" s="19"/>
      <c r="Y13" s="20">
        <v>0.29392222437155668</v>
      </c>
      <c r="Z13" s="20">
        <v>0.25281989133473876</v>
      </c>
      <c r="AA13" s="20">
        <v>0.2840091960613006</v>
      </c>
      <c r="AB13" s="19"/>
      <c r="AC13" s="20">
        <v>0.13</v>
      </c>
      <c r="AD13" s="20">
        <v>0.13</v>
      </c>
      <c r="AE13" s="20">
        <v>1.56</v>
      </c>
      <c r="AF13" s="19"/>
      <c r="AG13" s="20">
        <v>0.03</v>
      </c>
      <c r="AH13" s="20">
        <v>0.02</v>
      </c>
      <c r="AI13" s="20">
        <v>0.76</v>
      </c>
      <c r="AJ13" s="62">
        <v>0.08</v>
      </c>
      <c r="AK13" s="35"/>
    </row>
    <row r="14" spans="1:37" ht="15.75" thickBot="1" x14ac:dyDescent="0.3">
      <c r="A14" s="18">
        <v>1997</v>
      </c>
      <c r="B14" s="19"/>
      <c r="C14" s="19"/>
      <c r="D14" s="20">
        <v>2.1011924284413173</v>
      </c>
      <c r="E14" s="20">
        <v>1.6553214512994638</v>
      </c>
      <c r="F14" s="19"/>
      <c r="G14" s="20">
        <v>2.1705582915502046</v>
      </c>
      <c r="H14" s="20">
        <v>2.4439189031309758</v>
      </c>
      <c r="I14" s="19"/>
      <c r="J14" s="20">
        <v>4.9099247184650414</v>
      </c>
      <c r="K14" s="20">
        <v>2.9054184535970244</v>
      </c>
      <c r="L14" s="169">
        <v>5.2489154322477578</v>
      </c>
      <c r="M14" s="20">
        <v>2.237527811286375</v>
      </c>
      <c r="N14" s="169">
        <v>2.943573735342873</v>
      </c>
      <c r="O14" s="19"/>
      <c r="P14" s="20">
        <v>5</v>
      </c>
      <c r="Q14" s="20">
        <v>5</v>
      </c>
      <c r="R14" s="19"/>
      <c r="S14" s="20">
        <v>0.77819966157073162</v>
      </c>
      <c r="T14" s="20">
        <v>0.79366205107682908</v>
      </c>
      <c r="U14" s="20">
        <v>2.4779841188999727</v>
      </c>
      <c r="V14" s="20">
        <v>1.2143514515590248</v>
      </c>
      <c r="W14" s="20">
        <v>2.7241410623420004</v>
      </c>
      <c r="X14" s="19"/>
      <c r="Y14" s="20">
        <v>0.29424503533621771</v>
      </c>
      <c r="Z14" s="20">
        <v>0.25314270229939995</v>
      </c>
      <c r="AA14" s="20">
        <v>0.28433200702596167</v>
      </c>
      <c r="AB14" s="19"/>
      <c r="AC14" s="20">
        <v>0.13</v>
      </c>
      <c r="AD14" s="20">
        <v>0.13</v>
      </c>
      <c r="AE14" s="20">
        <v>1.56</v>
      </c>
      <c r="AF14" s="19"/>
      <c r="AG14" s="20">
        <v>0.03</v>
      </c>
      <c r="AH14" s="20">
        <v>0.02</v>
      </c>
      <c r="AI14" s="20">
        <v>0.76</v>
      </c>
      <c r="AJ14" s="62">
        <v>0.08</v>
      </c>
      <c r="AK14" s="35"/>
    </row>
    <row r="15" spans="1:37" ht="15.75" thickBot="1" x14ac:dyDescent="0.3">
      <c r="A15" s="18">
        <v>1998</v>
      </c>
      <c r="B15" s="19"/>
      <c r="C15" s="19"/>
      <c r="D15" s="20">
        <v>2.1011924284413173</v>
      </c>
      <c r="E15" s="20">
        <v>1.6553214512994638</v>
      </c>
      <c r="F15" s="19"/>
      <c r="G15" s="20">
        <v>2.1705582915502046</v>
      </c>
      <c r="H15" s="20">
        <v>2.4439189031309758</v>
      </c>
      <c r="I15" s="19"/>
      <c r="J15" s="20">
        <v>4.9099247184650414</v>
      </c>
      <c r="K15" s="20">
        <v>2.9054184535970244</v>
      </c>
      <c r="L15" s="169">
        <v>5.2435231383858563</v>
      </c>
      <c r="M15" s="20">
        <v>2.237527811286375</v>
      </c>
      <c r="N15" s="169">
        <v>2.943573735342873</v>
      </c>
      <c r="O15" s="19"/>
      <c r="P15" s="20">
        <v>5</v>
      </c>
      <c r="Q15" s="20">
        <v>5</v>
      </c>
      <c r="R15" s="19"/>
      <c r="S15" s="20">
        <v>0.77819966157073162</v>
      </c>
      <c r="T15" s="20">
        <v>0.79366205107682908</v>
      </c>
      <c r="U15" s="20">
        <v>2.4195804527979532</v>
      </c>
      <c r="V15" s="20">
        <v>1.2143514515590248</v>
      </c>
      <c r="W15" s="20">
        <v>2.5841851912492002</v>
      </c>
      <c r="X15" s="19"/>
      <c r="Y15" s="20">
        <v>0.29382760282520232</v>
      </c>
      <c r="Z15" s="20">
        <v>0.25272526978838439</v>
      </c>
      <c r="AA15" s="20">
        <v>0.28391457451494612</v>
      </c>
      <c r="AB15" s="19"/>
      <c r="AC15" s="20">
        <v>0.13</v>
      </c>
      <c r="AD15" s="20">
        <v>0.13</v>
      </c>
      <c r="AE15" s="20">
        <v>1.56</v>
      </c>
      <c r="AF15" s="19"/>
      <c r="AG15" s="20">
        <v>0.03</v>
      </c>
      <c r="AH15" s="20">
        <v>0.02</v>
      </c>
      <c r="AI15" s="20">
        <v>0.76</v>
      </c>
      <c r="AJ15" s="62">
        <v>0.08</v>
      </c>
      <c r="AK15" s="35"/>
    </row>
    <row r="16" spans="1:37" ht="15.75" thickBot="1" x14ac:dyDescent="0.3">
      <c r="A16" s="18">
        <v>1999</v>
      </c>
      <c r="B16" s="19"/>
      <c r="C16" s="19"/>
      <c r="D16" s="20">
        <v>2.1011924284413173</v>
      </c>
      <c r="E16" s="20">
        <v>1.6384304160821221</v>
      </c>
      <c r="F16" s="19"/>
      <c r="G16" s="20">
        <v>2.1484097375547946</v>
      </c>
      <c r="H16" s="20">
        <v>2.4439189031309758</v>
      </c>
      <c r="I16" s="19"/>
      <c r="J16" s="20">
        <v>4.9099247184650414</v>
      </c>
      <c r="K16" s="20">
        <v>2.8757713265195037</v>
      </c>
      <c r="L16" s="169">
        <v>5.185109173737156</v>
      </c>
      <c r="M16" s="20">
        <v>2.237527811286375</v>
      </c>
      <c r="N16" s="169">
        <v>2.943573735342873</v>
      </c>
      <c r="O16" s="19"/>
      <c r="P16" s="20">
        <v>5</v>
      </c>
      <c r="Q16" s="20">
        <v>5</v>
      </c>
      <c r="R16" s="19"/>
      <c r="S16" s="20">
        <v>0.77819966157073162</v>
      </c>
      <c r="T16" s="20">
        <v>0.79366205107682908</v>
      </c>
      <c r="U16" s="20">
        <v>2.2443694544918942</v>
      </c>
      <c r="V16" s="20">
        <v>1.2143514515590248</v>
      </c>
      <c r="W16" s="20">
        <v>2.3742513846100004</v>
      </c>
      <c r="X16" s="19"/>
      <c r="Y16" s="20">
        <v>0.29367427737265789</v>
      </c>
      <c r="Z16" s="20">
        <v>0.25257194433584002</v>
      </c>
      <c r="AA16" s="20">
        <v>0.2837612490624018</v>
      </c>
      <c r="AB16" s="19"/>
      <c r="AC16" s="20">
        <v>0.13</v>
      </c>
      <c r="AD16" s="20">
        <v>0.13</v>
      </c>
      <c r="AE16" s="20">
        <v>1.56</v>
      </c>
      <c r="AF16" s="19"/>
      <c r="AG16" s="20">
        <v>0.03</v>
      </c>
      <c r="AH16" s="20">
        <v>0.02</v>
      </c>
      <c r="AI16" s="20">
        <v>0.76</v>
      </c>
      <c r="AJ16" s="62">
        <v>0.08</v>
      </c>
      <c r="AK16" s="35"/>
    </row>
    <row r="17" spans="1:37" ht="15.75" thickBot="1" x14ac:dyDescent="0.3">
      <c r="A17" s="18">
        <v>2000</v>
      </c>
      <c r="B17" s="19"/>
      <c r="C17" s="19"/>
      <c r="D17" s="20">
        <v>2.3113116712854493</v>
      </c>
      <c r="E17" s="20">
        <v>1.6891035217341468</v>
      </c>
      <c r="F17" s="19"/>
      <c r="G17" s="20">
        <v>2.2148553995410252</v>
      </c>
      <c r="H17" s="20">
        <v>2.6883107934440735</v>
      </c>
      <c r="I17" s="19"/>
      <c r="J17" s="20">
        <v>4.9099247184650414</v>
      </c>
      <c r="K17" s="20">
        <v>2.9647127077520659</v>
      </c>
      <c r="L17" s="169">
        <v>5.4175615956441021</v>
      </c>
      <c r="M17" s="20">
        <v>2.4612805924150125</v>
      </c>
      <c r="N17" s="169">
        <v>2.943573735342873</v>
      </c>
      <c r="O17" s="19"/>
      <c r="P17" s="20">
        <v>5</v>
      </c>
      <c r="Q17" s="20">
        <v>5</v>
      </c>
      <c r="R17" s="19"/>
      <c r="S17" s="20">
        <v>0.79741446802926819</v>
      </c>
      <c r="T17" s="20">
        <v>0.998090155142073</v>
      </c>
      <c r="U17" s="20">
        <v>2.2944297397221969</v>
      </c>
      <c r="V17" s="20">
        <v>1.2143514515590248</v>
      </c>
      <c r="W17" s="20">
        <v>2.6541631267956007</v>
      </c>
      <c r="X17" s="19"/>
      <c r="Y17" s="20">
        <v>0.29372743964139547</v>
      </c>
      <c r="Z17" s="20">
        <v>0.25262510660457776</v>
      </c>
      <c r="AA17" s="20">
        <v>0.28381441133113944</v>
      </c>
      <c r="AB17" s="19"/>
      <c r="AC17" s="20">
        <v>0.13</v>
      </c>
      <c r="AD17" s="20">
        <v>0.13</v>
      </c>
      <c r="AE17" s="20">
        <v>1.56</v>
      </c>
      <c r="AF17" s="19"/>
      <c r="AG17" s="20">
        <v>0.03</v>
      </c>
      <c r="AH17" s="20">
        <v>0.02</v>
      </c>
      <c r="AI17" s="20">
        <v>0.76</v>
      </c>
      <c r="AJ17" s="62">
        <v>0.08</v>
      </c>
      <c r="AK17" s="35"/>
    </row>
    <row r="18" spans="1:37" ht="15.75" thickBot="1" x14ac:dyDescent="0.3">
      <c r="A18" s="18">
        <v>2001</v>
      </c>
      <c r="B18" s="19"/>
      <c r="C18" s="19"/>
      <c r="D18" s="20">
        <v>2.5214309141295805</v>
      </c>
      <c r="E18" s="20">
        <v>2.0832276768054476</v>
      </c>
      <c r="F18" s="19"/>
      <c r="G18" s="20">
        <v>2.7316549927672646</v>
      </c>
      <c r="H18" s="20">
        <v>2.9327026837571708</v>
      </c>
      <c r="I18" s="19"/>
      <c r="J18" s="20">
        <v>4.9099247184650414</v>
      </c>
      <c r="K18" s="20">
        <v>3.6564790062275478</v>
      </c>
      <c r="L18" s="169">
        <v>6.794017597384773</v>
      </c>
      <c r="M18" s="20">
        <v>2.6850333735436496</v>
      </c>
      <c r="N18" s="169">
        <v>2.943573735342873</v>
      </c>
      <c r="O18" s="19"/>
      <c r="P18" s="20">
        <v>5</v>
      </c>
      <c r="Q18" s="20">
        <v>5</v>
      </c>
      <c r="R18" s="19"/>
      <c r="S18" s="20">
        <v>0.79741446802926819</v>
      </c>
      <c r="T18" s="20">
        <v>0.998090155142073</v>
      </c>
      <c r="U18" s="20">
        <v>2.878466400742393</v>
      </c>
      <c r="V18" s="20">
        <v>1.2143514515590248</v>
      </c>
      <c r="W18" s="20">
        <v>2.864096933434801</v>
      </c>
      <c r="X18" s="19"/>
      <c r="Y18" s="20">
        <v>0.29363450090706472</v>
      </c>
      <c r="Z18" s="20">
        <v>0.2525321678702469</v>
      </c>
      <c r="AA18" s="20">
        <v>0.28372147259680863</v>
      </c>
      <c r="AB18" s="19"/>
      <c r="AC18" s="20">
        <v>0.13</v>
      </c>
      <c r="AD18" s="20">
        <v>0.13</v>
      </c>
      <c r="AE18" s="20">
        <v>1.56</v>
      </c>
      <c r="AF18" s="19"/>
      <c r="AG18" s="20">
        <v>0.03</v>
      </c>
      <c r="AH18" s="20">
        <v>0.02</v>
      </c>
      <c r="AI18" s="20">
        <v>0.76</v>
      </c>
      <c r="AJ18" s="62">
        <v>0.08</v>
      </c>
      <c r="AK18" s="35"/>
    </row>
    <row r="19" spans="1:37" ht="15.75" thickBot="1" x14ac:dyDescent="0.3">
      <c r="A19" s="18">
        <v>2002</v>
      </c>
      <c r="B19" s="19"/>
      <c r="C19" s="19"/>
      <c r="D19" s="20">
        <v>2.9696852988637286</v>
      </c>
      <c r="E19" s="20">
        <v>2.4210483811522767</v>
      </c>
      <c r="F19" s="19"/>
      <c r="G19" s="20">
        <v>3.1746260726754691</v>
      </c>
      <c r="H19" s="20">
        <v>3.4540720497584458</v>
      </c>
      <c r="I19" s="19"/>
      <c r="J19" s="20">
        <v>4.9099247184650414</v>
      </c>
      <c r="K19" s="20">
        <v>4.2494215477779598</v>
      </c>
      <c r="L19" s="169">
        <v>7.9131515945513167</v>
      </c>
      <c r="M19" s="20">
        <v>3.16237263995141</v>
      </c>
      <c r="N19" s="169">
        <v>2.943573735342873</v>
      </c>
      <c r="O19" s="19"/>
      <c r="P19" s="20">
        <v>5</v>
      </c>
      <c r="Q19" s="20">
        <v>5</v>
      </c>
      <c r="R19" s="19"/>
      <c r="S19" s="20">
        <v>0.66291082281951219</v>
      </c>
      <c r="T19" s="20">
        <v>0.82973759885304876</v>
      </c>
      <c r="U19" s="20">
        <v>3.1704847312524902</v>
      </c>
      <c r="V19" s="20">
        <v>1.2143514515590248</v>
      </c>
      <c r="W19" s="20">
        <v>3.1440086756204004</v>
      </c>
      <c r="X19" s="19"/>
      <c r="Y19" s="20">
        <v>0.29342888503621384</v>
      </c>
      <c r="Z19" s="20">
        <v>0.25232655199939596</v>
      </c>
      <c r="AA19" s="20">
        <v>0.28351585672595769</v>
      </c>
      <c r="AB19" s="19"/>
      <c r="AC19" s="20">
        <v>0.13</v>
      </c>
      <c r="AD19" s="20">
        <v>0.13</v>
      </c>
      <c r="AE19" s="20">
        <v>1.56</v>
      </c>
      <c r="AF19" s="19"/>
      <c r="AG19" s="20">
        <v>0.03</v>
      </c>
      <c r="AH19" s="20">
        <v>0.02</v>
      </c>
      <c r="AI19" s="20">
        <v>0.76</v>
      </c>
      <c r="AJ19" s="62">
        <v>0.08</v>
      </c>
      <c r="AK19" s="35"/>
    </row>
    <row r="20" spans="1:37" ht="15.75" thickBot="1" x14ac:dyDescent="0.3">
      <c r="A20" s="18">
        <v>2003</v>
      </c>
      <c r="B20" s="19"/>
      <c r="C20" s="19"/>
      <c r="D20" s="20">
        <v>3.291868137891397</v>
      </c>
      <c r="E20" s="20">
        <v>2.6462621840501628</v>
      </c>
      <c r="F20" s="19"/>
      <c r="G20" s="20">
        <v>3.4699401259476059</v>
      </c>
      <c r="H20" s="20">
        <v>3.828806281571862</v>
      </c>
      <c r="I20" s="19"/>
      <c r="J20" s="20">
        <v>4.9099247184650414</v>
      </c>
      <c r="K20" s="20">
        <v>4.6447165754782356</v>
      </c>
      <c r="L20" s="169">
        <v>8.7543092554616919</v>
      </c>
      <c r="M20" s="20">
        <v>3.5054602376819872</v>
      </c>
      <c r="N20" s="169">
        <v>2.943573735342873</v>
      </c>
      <c r="O20" s="19"/>
      <c r="P20" s="20">
        <v>5</v>
      </c>
      <c r="Q20" s="20">
        <v>5</v>
      </c>
      <c r="R20" s="19"/>
      <c r="S20" s="20">
        <v>0.66291082281951219</v>
      </c>
      <c r="T20" s="20">
        <v>0.82973759885304876</v>
      </c>
      <c r="U20" s="20">
        <v>3.3665541817378419</v>
      </c>
      <c r="V20" s="20">
        <v>1.2143514515590248</v>
      </c>
      <c r="W20" s="20">
        <v>3.4339172657412012</v>
      </c>
      <c r="X20" s="19"/>
      <c r="Y20" s="20">
        <v>0.29337995007699813</v>
      </c>
      <c r="Z20" s="20">
        <v>0.25227761704018015</v>
      </c>
      <c r="AA20" s="20">
        <v>0.28346692176674193</v>
      </c>
      <c r="AB20" s="19"/>
      <c r="AC20" s="20">
        <v>0.13</v>
      </c>
      <c r="AD20" s="20">
        <v>0.13</v>
      </c>
      <c r="AE20" s="20">
        <v>1.56</v>
      </c>
      <c r="AF20" s="19"/>
      <c r="AG20" s="20">
        <v>0.03</v>
      </c>
      <c r="AH20" s="20">
        <v>0.02</v>
      </c>
      <c r="AI20" s="20">
        <v>0.76</v>
      </c>
      <c r="AJ20" s="62">
        <v>0.08</v>
      </c>
      <c r="AK20" s="35"/>
    </row>
    <row r="21" spans="1:37" ht="15.75" thickBot="1" x14ac:dyDescent="0.3">
      <c r="A21" s="18">
        <v>2004</v>
      </c>
      <c r="B21" s="19"/>
      <c r="C21" s="19"/>
      <c r="D21" s="20">
        <v>3.3478999359831656</v>
      </c>
      <c r="E21" s="20">
        <v>2.6913049446297403</v>
      </c>
      <c r="F21" s="19"/>
      <c r="G21" s="20">
        <v>3.3222830993115382</v>
      </c>
      <c r="H21" s="20">
        <v>3.6658783546964639</v>
      </c>
      <c r="I21" s="19"/>
      <c r="J21" s="20">
        <v>4.9099247184650414</v>
      </c>
      <c r="K21" s="20">
        <v>4.7237755810182911</v>
      </c>
      <c r="L21" s="169">
        <v>9.0586739007252977</v>
      </c>
      <c r="M21" s="20">
        <v>3.356291716929563</v>
      </c>
      <c r="N21" s="169">
        <v>2.943573735342873</v>
      </c>
      <c r="O21" s="19"/>
      <c r="P21" s="20">
        <v>5</v>
      </c>
      <c r="Q21" s="20">
        <v>5</v>
      </c>
      <c r="R21" s="19"/>
      <c r="S21" s="20">
        <v>0.66291082281951219</v>
      </c>
      <c r="T21" s="20">
        <v>0.82973759885304876</v>
      </c>
      <c r="U21" s="20">
        <v>3.4833615139418814</v>
      </c>
      <c r="V21" s="20">
        <v>1.2143514515590248</v>
      </c>
      <c r="W21" s="20">
        <v>3.7838069434732002</v>
      </c>
      <c r="X21" s="19"/>
      <c r="Y21" s="20">
        <v>0.29375692788984736</v>
      </c>
      <c r="Z21" s="20">
        <v>0.2526545948530296</v>
      </c>
      <c r="AA21" s="20">
        <v>0.28384389957959127</v>
      </c>
      <c r="AB21" s="19"/>
      <c r="AC21" s="20">
        <v>0.13</v>
      </c>
      <c r="AD21" s="20">
        <v>0.13</v>
      </c>
      <c r="AE21" s="20">
        <v>1.56</v>
      </c>
      <c r="AF21" s="19"/>
      <c r="AG21" s="20">
        <v>0.03</v>
      </c>
      <c r="AH21" s="20">
        <v>0.02</v>
      </c>
      <c r="AI21" s="20">
        <v>0.76</v>
      </c>
      <c r="AJ21" s="62">
        <v>0.08</v>
      </c>
      <c r="AK21" s="35"/>
    </row>
    <row r="22" spans="1:37" ht="15.75" thickBot="1" x14ac:dyDescent="0.3">
      <c r="A22" s="18">
        <v>2005</v>
      </c>
      <c r="B22" s="19"/>
      <c r="C22" s="19"/>
      <c r="D22" s="20">
        <v>2.0311526808266072</v>
      </c>
      <c r="E22" s="20">
        <v>1.6328000710096753</v>
      </c>
      <c r="F22" s="19"/>
      <c r="G22" s="20">
        <v>2.1410268862229911</v>
      </c>
      <c r="H22" s="20">
        <v>2.6068468300063743</v>
      </c>
      <c r="I22" s="19"/>
      <c r="J22" s="20">
        <v>4.9099247184650414</v>
      </c>
      <c r="K22" s="20">
        <v>3.5576552493024782</v>
      </c>
      <c r="L22" s="169">
        <v>6.7362345184375174</v>
      </c>
      <c r="M22" s="20">
        <v>2.714867077694135</v>
      </c>
      <c r="N22" s="169">
        <v>2.943573735342873</v>
      </c>
      <c r="O22" s="19"/>
      <c r="P22" s="20">
        <v>5</v>
      </c>
      <c r="Q22" s="20">
        <v>5</v>
      </c>
      <c r="R22" s="19"/>
      <c r="S22" s="20">
        <v>0.66291082281951219</v>
      </c>
      <c r="T22" s="20">
        <v>0.82973759885304876</v>
      </c>
      <c r="U22" s="20">
        <v>3.9047022479635936</v>
      </c>
      <c r="V22" s="20">
        <v>1.2143514515590248</v>
      </c>
      <c r="W22" s="20">
        <v>3.4489125376440013</v>
      </c>
      <c r="X22" s="19"/>
      <c r="Y22" s="20">
        <v>0.29400107690381438</v>
      </c>
      <c r="Z22" s="20">
        <v>0.25289874386699651</v>
      </c>
      <c r="AA22" s="20">
        <v>0.28408804859355824</v>
      </c>
      <c r="AB22" s="19"/>
      <c r="AC22" s="20">
        <v>0.13</v>
      </c>
      <c r="AD22" s="20">
        <v>0.13</v>
      </c>
      <c r="AE22" s="20">
        <v>1.56</v>
      </c>
      <c r="AF22" s="19"/>
      <c r="AG22" s="20">
        <v>0.03</v>
      </c>
      <c r="AH22" s="20">
        <v>0.02</v>
      </c>
      <c r="AI22" s="20">
        <v>0.76</v>
      </c>
      <c r="AJ22" s="62">
        <v>0.08</v>
      </c>
      <c r="AK22" s="35"/>
    </row>
    <row r="23" spans="1:37" ht="15.75" thickBot="1" x14ac:dyDescent="0.3">
      <c r="A23" s="18">
        <v>2006</v>
      </c>
      <c r="B23" s="19"/>
      <c r="C23" s="19"/>
      <c r="D23" s="20">
        <v>2.675518358881944</v>
      </c>
      <c r="E23" s="20">
        <v>2.1507918176748131</v>
      </c>
      <c r="F23" s="19"/>
      <c r="G23" s="20">
        <v>3.3222830993115382</v>
      </c>
      <c r="H23" s="20">
        <v>3.6658783546964639</v>
      </c>
      <c r="I23" s="19"/>
      <c r="J23" s="20">
        <v>4.9099247184650414</v>
      </c>
      <c r="K23" s="20">
        <v>5.0400116031785114</v>
      </c>
      <c r="L23" s="169">
        <v>9.6818855744649479</v>
      </c>
      <c r="M23" s="20">
        <v>2.4612805924150125</v>
      </c>
      <c r="N23" s="169">
        <v>2.943573735342873</v>
      </c>
      <c r="O23" s="19"/>
      <c r="P23" s="20">
        <v>5</v>
      </c>
      <c r="Q23" s="20">
        <v>5</v>
      </c>
      <c r="R23" s="19"/>
      <c r="S23" s="20">
        <v>0.94152551646829263</v>
      </c>
      <c r="T23" s="20">
        <v>1.0822664332865854</v>
      </c>
      <c r="U23" s="20">
        <v>4.0882566271413694</v>
      </c>
      <c r="V23" s="20">
        <v>1.2143514515590248</v>
      </c>
      <c r="W23" s="20">
        <v>4.4985815708400017</v>
      </c>
      <c r="X23" s="19"/>
      <c r="Y23" s="20">
        <v>0.29444710812912805</v>
      </c>
      <c r="Z23" s="20">
        <v>0.25334477509231018</v>
      </c>
      <c r="AA23" s="20">
        <v>0.28453407981887191</v>
      </c>
      <c r="AB23" s="19"/>
      <c r="AC23" s="20">
        <v>0.13</v>
      </c>
      <c r="AD23" s="20">
        <v>0.13</v>
      </c>
      <c r="AE23" s="20">
        <v>1.56</v>
      </c>
      <c r="AF23" s="19"/>
      <c r="AG23" s="20">
        <v>0.03</v>
      </c>
      <c r="AH23" s="20">
        <v>0.02</v>
      </c>
      <c r="AI23" s="20">
        <v>0.76</v>
      </c>
      <c r="AJ23" s="62">
        <v>0.08</v>
      </c>
      <c r="AK23" s="35"/>
    </row>
    <row r="24" spans="1:37" ht="15.75" thickBot="1" x14ac:dyDescent="0.3">
      <c r="A24" s="18">
        <v>2007</v>
      </c>
      <c r="B24" s="19"/>
      <c r="C24" s="19"/>
      <c r="D24" s="20">
        <v>2.7315501569737126</v>
      </c>
      <c r="E24" s="20">
        <v>2.1958345782543907</v>
      </c>
      <c r="F24" s="19"/>
      <c r="G24" s="20">
        <v>2.8793120194033324</v>
      </c>
      <c r="H24" s="20">
        <v>3.1770945740702685</v>
      </c>
      <c r="I24" s="19"/>
      <c r="J24" s="20">
        <v>4.9099247184650414</v>
      </c>
      <c r="K24" s="20">
        <v>4.447069061628099</v>
      </c>
      <c r="L24" s="169">
        <v>8.4868584786020289</v>
      </c>
      <c r="M24" s="20">
        <v>3.0579546754247122</v>
      </c>
      <c r="N24" s="169">
        <v>2.943573735342873</v>
      </c>
      <c r="O24" s="19"/>
      <c r="P24" s="20">
        <v>5</v>
      </c>
      <c r="Q24" s="20">
        <v>5</v>
      </c>
      <c r="R24" s="19"/>
      <c r="S24" s="20">
        <v>0.92807515194731693</v>
      </c>
      <c r="T24" s="20">
        <v>0.998090155142073</v>
      </c>
      <c r="U24" s="20">
        <v>4.0298529610393494</v>
      </c>
      <c r="V24" s="20">
        <v>1.2143514515590248</v>
      </c>
      <c r="W24" s="20">
        <v>4.3586256997472006</v>
      </c>
      <c r="X24" s="19"/>
      <c r="Y24" s="20">
        <v>0.29427600950247756</v>
      </c>
      <c r="Z24" s="20">
        <v>0.25317367646565975</v>
      </c>
      <c r="AA24" s="20">
        <v>0.28436298119222142</v>
      </c>
      <c r="AB24" s="19"/>
      <c r="AC24" s="20">
        <v>0.13</v>
      </c>
      <c r="AD24" s="20">
        <v>0.13</v>
      </c>
      <c r="AE24" s="20">
        <v>1.56</v>
      </c>
      <c r="AF24" s="19"/>
      <c r="AG24" s="20">
        <v>0.03</v>
      </c>
      <c r="AH24" s="20">
        <v>0.02</v>
      </c>
      <c r="AI24" s="20">
        <v>0.76</v>
      </c>
      <c r="AJ24" s="62">
        <v>0.08</v>
      </c>
      <c r="AK24" s="35"/>
    </row>
    <row r="25" spans="1:37" ht="15.75" thickBot="1" x14ac:dyDescent="0.3">
      <c r="A25" s="18">
        <v>2008</v>
      </c>
      <c r="B25" s="19"/>
      <c r="C25" s="19"/>
      <c r="D25" s="20">
        <v>2.5214309141295805</v>
      </c>
      <c r="E25" s="20">
        <v>2.0269242260809759</v>
      </c>
      <c r="F25" s="19"/>
      <c r="G25" s="20">
        <v>2.8054835060852983</v>
      </c>
      <c r="H25" s="20">
        <v>3.0956306106325693</v>
      </c>
      <c r="I25" s="19"/>
      <c r="J25" s="20">
        <v>4.9099247184650414</v>
      </c>
      <c r="K25" s="20">
        <v>4.1505977908528919</v>
      </c>
      <c r="L25" s="169">
        <v>7.9882481750365839</v>
      </c>
      <c r="M25" s="20">
        <v>2.8342018942960747</v>
      </c>
      <c r="N25" s="169">
        <v>2.943573735342873</v>
      </c>
      <c r="O25" s="19"/>
      <c r="P25" s="20">
        <v>5</v>
      </c>
      <c r="Q25" s="20">
        <v>5</v>
      </c>
      <c r="R25" s="19"/>
      <c r="S25" s="20">
        <v>0.94152551646829263</v>
      </c>
      <c r="T25" s="20">
        <v>0.9018886944054878</v>
      </c>
      <c r="U25" s="20">
        <v>4.1466602932433894</v>
      </c>
      <c r="V25" s="20">
        <v>1.2143514515590248</v>
      </c>
      <c r="W25" s="20">
        <v>4.4985815708400017</v>
      </c>
      <c r="X25" s="19"/>
      <c r="Y25" s="20">
        <v>0.29224459024787752</v>
      </c>
      <c r="Z25" s="20">
        <v>0.25114225721105954</v>
      </c>
      <c r="AA25" s="20">
        <v>0.28233156193762132</v>
      </c>
      <c r="AB25" s="19"/>
      <c r="AC25" s="20">
        <v>0.13</v>
      </c>
      <c r="AD25" s="20">
        <v>0.13</v>
      </c>
      <c r="AE25" s="20">
        <v>1.56</v>
      </c>
      <c r="AF25" s="19"/>
      <c r="AG25" s="20">
        <v>0.03</v>
      </c>
      <c r="AH25" s="20">
        <v>0.02</v>
      </c>
      <c r="AI25" s="20">
        <v>0.76</v>
      </c>
      <c r="AJ25" s="62">
        <v>0.08</v>
      </c>
      <c r="AK25" s="35"/>
    </row>
    <row r="26" spans="1:37" ht="15.75" thickBot="1" x14ac:dyDescent="0.3">
      <c r="A26" s="18">
        <v>2009</v>
      </c>
      <c r="B26" s="19"/>
      <c r="C26" s="19"/>
      <c r="D26" s="20">
        <v>2.6615104093590021</v>
      </c>
      <c r="E26" s="20">
        <v>2.1395311275299189</v>
      </c>
      <c r="F26" s="19"/>
      <c r="G26" s="20">
        <v>2.6578264794492297</v>
      </c>
      <c r="H26" s="20">
        <v>2.9327026837571708</v>
      </c>
      <c r="I26" s="19"/>
      <c r="J26" s="20">
        <v>4.9099247184650414</v>
      </c>
      <c r="K26" s="20">
        <v>3.8541265200776853</v>
      </c>
      <c r="L26" s="169">
        <v>7.3094821320994665</v>
      </c>
      <c r="M26" s="20">
        <v>2.6104491131674377</v>
      </c>
      <c r="N26" s="169">
        <v>2.943573735342873</v>
      </c>
      <c r="O26" s="19"/>
      <c r="P26" s="20">
        <v>5</v>
      </c>
      <c r="Q26" s="20">
        <v>5</v>
      </c>
      <c r="R26" s="19"/>
      <c r="S26" s="20">
        <v>0.97322994712487798</v>
      </c>
      <c r="T26" s="20">
        <v>1.1279621271364633</v>
      </c>
      <c r="U26" s="20">
        <v>4.1091150793206621</v>
      </c>
      <c r="V26" s="20">
        <v>1.2143514515590248</v>
      </c>
      <c r="W26" s="20">
        <v>4.1986761327840005</v>
      </c>
      <c r="X26" s="19"/>
      <c r="Y26" s="20">
        <v>0.29216292733612753</v>
      </c>
      <c r="Z26" s="20">
        <v>0.25106059429930982</v>
      </c>
      <c r="AA26" s="20">
        <v>0.28224989902587144</v>
      </c>
      <c r="AB26" s="19"/>
      <c r="AC26" s="20">
        <v>0.13</v>
      </c>
      <c r="AD26" s="20">
        <v>0.13</v>
      </c>
      <c r="AE26" s="20">
        <v>1.56</v>
      </c>
      <c r="AF26" s="19"/>
      <c r="AG26" s="20">
        <v>0.03</v>
      </c>
      <c r="AH26" s="20">
        <v>0.02</v>
      </c>
      <c r="AI26" s="20">
        <v>0.76</v>
      </c>
      <c r="AJ26" s="62">
        <v>0.08</v>
      </c>
      <c r="AK26" s="35"/>
    </row>
    <row r="27" spans="1:37" ht="15.75" thickBot="1" x14ac:dyDescent="0.3">
      <c r="A27" s="18">
        <v>2010</v>
      </c>
      <c r="B27" s="19"/>
      <c r="C27" s="19"/>
      <c r="D27" s="20">
        <v>2.4513911665148704</v>
      </c>
      <c r="E27" s="20">
        <v>1.9706207753565046</v>
      </c>
      <c r="F27" s="19"/>
      <c r="G27" s="20">
        <v>2.4363409394951279</v>
      </c>
      <c r="H27" s="20">
        <v>2.6883107934440735</v>
      </c>
      <c r="I27" s="19"/>
      <c r="J27" s="20">
        <v>4.9099247184650414</v>
      </c>
      <c r="K27" s="20">
        <v>3.5576552493024782</v>
      </c>
      <c r="L27" s="169">
        <v>6.8826265669138715</v>
      </c>
      <c r="M27" s="20">
        <v>2.62536596524268</v>
      </c>
      <c r="N27" s="169">
        <v>2.943573735342873</v>
      </c>
      <c r="O27" s="19"/>
      <c r="P27" s="20">
        <v>5</v>
      </c>
      <c r="Q27" s="20">
        <v>5</v>
      </c>
      <c r="R27" s="19"/>
      <c r="S27" s="20">
        <v>0.87427369386341458</v>
      </c>
      <c r="T27" s="20">
        <v>0.998090155142073</v>
      </c>
      <c r="U27" s="20">
        <v>3.8170967488105645</v>
      </c>
      <c r="V27" s="20">
        <v>1.2143514515590248</v>
      </c>
      <c r="W27" s="20">
        <v>4.4785878749696018</v>
      </c>
      <c r="X27" s="19"/>
      <c r="Y27" s="20">
        <v>0.29265117771148386</v>
      </c>
      <c r="Z27" s="20">
        <v>0.25154884467466598</v>
      </c>
      <c r="AA27" s="20">
        <v>0.28273814940122771</v>
      </c>
      <c r="AB27" s="19"/>
      <c r="AC27" s="20">
        <v>0.13</v>
      </c>
      <c r="AD27" s="20">
        <v>0.13</v>
      </c>
      <c r="AE27" s="20">
        <v>1.56</v>
      </c>
      <c r="AF27" s="19"/>
      <c r="AG27" s="20">
        <v>0.03</v>
      </c>
      <c r="AH27" s="20">
        <v>0.02</v>
      </c>
      <c r="AI27" s="20">
        <v>0.76</v>
      </c>
      <c r="AJ27" s="62">
        <v>0.08</v>
      </c>
      <c r="AK27" s="35"/>
    </row>
    <row r="28" spans="1:37" ht="15.75" thickBot="1" x14ac:dyDescent="0.3">
      <c r="A28" s="18">
        <v>2011</v>
      </c>
      <c r="B28" s="19"/>
      <c r="C28" s="19"/>
      <c r="D28" s="20">
        <v>2.4513911665148704</v>
      </c>
      <c r="E28" s="20">
        <v>1.9706207753565046</v>
      </c>
      <c r="F28" s="19"/>
      <c r="G28" s="20">
        <v>2.4363409394951279</v>
      </c>
      <c r="H28" s="20">
        <v>2.6883107934440735</v>
      </c>
      <c r="I28" s="19"/>
      <c r="J28" s="20">
        <v>4.9099247184650414</v>
      </c>
      <c r="K28" s="20">
        <v>3.5576552493024782</v>
      </c>
      <c r="L28" s="169">
        <v>6.9937772641407046</v>
      </c>
      <c r="M28" s="20">
        <v>2.62536596524268</v>
      </c>
      <c r="N28" s="169">
        <v>2.943573735342873</v>
      </c>
      <c r="O28" s="19"/>
      <c r="P28" s="20">
        <v>5</v>
      </c>
      <c r="Q28" s="20">
        <v>5</v>
      </c>
      <c r="R28" s="19"/>
      <c r="S28" s="20">
        <v>0.87427369386341458</v>
      </c>
      <c r="T28" s="20">
        <v>0.998090155142073</v>
      </c>
      <c r="U28" s="20">
        <v>3.8170967488105645</v>
      </c>
      <c r="V28" s="20">
        <v>1.2143514515590248</v>
      </c>
      <c r="W28" s="20">
        <v>4.4785878749696018</v>
      </c>
      <c r="X28" s="19"/>
      <c r="Y28" s="20">
        <v>0.29272772643475659</v>
      </c>
      <c r="Z28" s="20">
        <v>0.25162539339793871</v>
      </c>
      <c r="AA28" s="20">
        <v>0.2828146981245005</v>
      </c>
      <c r="AB28" s="19"/>
      <c r="AC28" s="20">
        <v>0.13</v>
      </c>
      <c r="AD28" s="20">
        <v>0.13</v>
      </c>
      <c r="AE28" s="20">
        <v>1.56</v>
      </c>
      <c r="AF28" s="19"/>
      <c r="AG28" s="20">
        <v>0.03</v>
      </c>
      <c r="AH28" s="20">
        <v>0.02</v>
      </c>
      <c r="AI28" s="20">
        <v>0.76</v>
      </c>
      <c r="AJ28" s="62">
        <v>0.08</v>
      </c>
      <c r="AK28" s="35"/>
    </row>
    <row r="29" spans="1:37" ht="15.75" thickBot="1" x14ac:dyDescent="0.3">
      <c r="A29" s="40">
        <v>2012</v>
      </c>
      <c r="B29" s="44"/>
      <c r="C29" s="44"/>
      <c r="D29" s="41">
        <v>2.4513911665148704</v>
      </c>
      <c r="E29" s="41">
        <v>1.9706207753565046</v>
      </c>
      <c r="F29" s="44"/>
      <c r="G29" s="41">
        <v>2.4363409394951279</v>
      </c>
      <c r="H29" s="41">
        <v>2.6883107934440735</v>
      </c>
      <c r="I29" s="44"/>
      <c r="J29" s="41">
        <v>4.9099247184650414</v>
      </c>
      <c r="K29" s="41">
        <v>3.5576552493024782</v>
      </c>
      <c r="L29" s="170">
        <v>6.9036141588204627</v>
      </c>
      <c r="M29" s="41">
        <v>2.62536596524268</v>
      </c>
      <c r="N29" s="170">
        <v>2.943573735342873</v>
      </c>
      <c r="O29" s="44"/>
      <c r="P29" s="41">
        <v>5</v>
      </c>
      <c r="Q29" s="41">
        <v>5</v>
      </c>
      <c r="R29" s="44"/>
      <c r="S29" s="41">
        <v>0.87427369386341458</v>
      </c>
      <c r="T29" s="41">
        <v>0.998090155142073</v>
      </c>
      <c r="U29" s="41">
        <v>3.8170967488105645</v>
      </c>
      <c r="V29" s="41">
        <v>1.2143514515590248</v>
      </c>
      <c r="W29" s="41">
        <v>4.4785878749696018</v>
      </c>
      <c r="X29" s="44"/>
      <c r="Y29" s="41">
        <v>0.29271192862216577</v>
      </c>
      <c r="Z29" s="41">
        <v>0.25160959558534779</v>
      </c>
      <c r="AA29" s="41">
        <v>0.28279890031190952</v>
      </c>
      <c r="AB29" s="44"/>
      <c r="AC29" s="41">
        <v>0.13</v>
      </c>
      <c r="AD29" s="41">
        <v>0.13</v>
      </c>
      <c r="AE29" s="41">
        <v>1.56</v>
      </c>
      <c r="AF29" s="44"/>
      <c r="AG29" s="41">
        <v>0.03</v>
      </c>
      <c r="AH29" s="41">
        <v>0.02</v>
      </c>
      <c r="AI29" s="41">
        <v>0.76</v>
      </c>
      <c r="AJ29" s="62">
        <v>0.08</v>
      </c>
      <c r="AK29" s="35"/>
    </row>
    <row r="30" spans="1:37" ht="15.75" thickBot="1" x14ac:dyDescent="0.3">
      <c r="A30" s="53">
        <v>2013</v>
      </c>
      <c r="B30" s="54"/>
      <c r="C30" s="54"/>
      <c r="D30" s="60">
        <v>2.4513911665148704</v>
      </c>
      <c r="E30" s="60">
        <v>1.9706207753565046</v>
      </c>
      <c r="F30" s="54"/>
      <c r="G30" s="60">
        <v>2.4363409394951279</v>
      </c>
      <c r="H30" s="60">
        <v>2.6883107934440735</v>
      </c>
      <c r="I30" s="54"/>
      <c r="J30" s="60">
        <v>4.9099247184650414</v>
      </c>
      <c r="K30" s="60">
        <v>3.5576552493024782</v>
      </c>
      <c r="L30" s="61">
        <v>6.9184344104703319</v>
      </c>
      <c r="M30" s="62">
        <v>2.62536596524268</v>
      </c>
      <c r="N30" s="61">
        <v>2.943573735342873</v>
      </c>
      <c r="O30" s="54"/>
      <c r="P30" s="62">
        <v>5</v>
      </c>
      <c r="Q30" s="62">
        <v>5</v>
      </c>
      <c r="R30" s="54"/>
      <c r="S30" s="60">
        <v>0.87427369386341458</v>
      </c>
      <c r="T30" s="60">
        <v>0.998090155142073</v>
      </c>
      <c r="U30" s="60">
        <v>3.8170967488105645</v>
      </c>
      <c r="V30" s="60">
        <v>1.2143514515590248</v>
      </c>
      <c r="W30" s="60">
        <v>4.4785878749696018</v>
      </c>
      <c r="X30" s="54"/>
      <c r="Y30" s="221">
        <v>0.29242332812431698</v>
      </c>
      <c r="Z30" s="62">
        <v>0.25132099508749911</v>
      </c>
      <c r="AA30" s="62">
        <v>0.28251029981406084</v>
      </c>
      <c r="AB30" s="54"/>
      <c r="AC30" s="62">
        <v>0.13</v>
      </c>
      <c r="AD30" s="62">
        <v>0.13</v>
      </c>
      <c r="AE30" s="62">
        <v>1.56</v>
      </c>
      <c r="AF30" s="54"/>
      <c r="AG30" s="62">
        <v>0.03</v>
      </c>
      <c r="AH30" s="62">
        <v>0.02</v>
      </c>
      <c r="AI30" s="62">
        <v>0.76</v>
      </c>
      <c r="AJ30" s="62">
        <v>0.08</v>
      </c>
    </row>
    <row r="31" spans="1:37" ht="15.75" thickBot="1" x14ac:dyDescent="0.3">
      <c r="A31" s="53">
        <v>2014</v>
      </c>
      <c r="B31" s="54"/>
      <c r="C31" s="54"/>
      <c r="D31" s="60">
        <v>2.4513911665148704</v>
      </c>
      <c r="E31" s="60">
        <v>1.9706207753565046</v>
      </c>
      <c r="F31" s="54"/>
      <c r="G31" s="60">
        <v>2.4363409394951279</v>
      </c>
      <c r="H31" s="60">
        <v>2.6883107934440735</v>
      </c>
      <c r="I31" s="54"/>
      <c r="J31" s="60">
        <v>4.9099247184650414</v>
      </c>
      <c r="K31" s="60">
        <v>3.5576552493024782</v>
      </c>
      <c r="L31" s="220">
        <v>6.953813329336155</v>
      </c>
      <c r="M31" s="62">
        <v>2.62536596524268</v>
      </c>
      <c r="N31" s="61">
        <v>2.943573735342873</v>
      </c>
      <c r="O31" s="54"/>
      <c r="P31" s="62">
        <v>5</v>
      </c>
      <c r="Q31" s="62">
        <v>5</v>
      </c>
      <c r="R31" s="54"/>
      <c r="S31" s="60">
        <v>0.87427369386341458</v>
      </c>
      <c r="T31" s="60">
        <v>0.998090155142073</v>
      </c>
      <c r="U31" s="60">
        <v>3.8170967488105645</v>
      </c>
      <c r="V31" s="60">
        <v>1.2143514515590248</v>
      </c>
      <c r="W31" s="60">
        <v>4.4785878749696018</v>
      </c>
      <c r="X31" s="54"/>
      <c r="Y31" s="222">
        <v>0.2934861775554396</v>
      </c>
      <c r="Z31" s="62">
        <v>0.25238384451862178</v>
      </c>
      <c r="AA31" s="62">
        <v>0.28357314924518345</v>
      </c>
      <c r="AB31" s="54"/>
      <c r="AC31" s="62">
        <v>0.13</v>
      </c>
      <c r="AD31" s="62">
        <v>0.13</v>
      </c>
      <c r="AE31" s="62">
        <v>1.56</v>
      </c>
      <c r="AF31" s="54"/>
      <c r="AG31" s="62">
        <v>0.03</v>
      </c>
      <c r="AH31" s="62">
        <v>0.02</v>
      </c>
      <c r="AI31" s="62">
        <v>0.76</v>
      </c>
      <c r="AJ31" s="62">
        <v>0.08</v>
      </c>
    </row>
    <row r="32" spans="1:37" ht="15.75" thickBot="1" x14ac:dyDescent="0.3">
      <c r="A32" s="53">
        <v>2015</v>
      </c>
      <c r="B32" s="54"/>
      <c r="C32" s="54"/>
      <c r="D32" s="60">
        <v>2.4513911665148704</v>
      </c>
      <c r="E32" s="60">
        <v>1.9706207753565046</v>
      </c>
      <c r="F32" s="54"/>
      <c r="G32" s="60">
        <v>2.4363409394951279</v>
      </c>
      <c r="H32" s="60">
        <v>2.6883107934440735</v>
      </c>
      <c r="I32" s="54"/>
      <c r="J32" s="60">
        <v>4.9099247184650414</v>
      </c>
      <c r="K32" s="60">
        <v>3.5576552493024782</v>
      </c>
      <c r="L32" s="61">
        <v>6.8774800418555539</v>
      </c>
      <c r="M32" s="62">
        <v>2.62536596524268</v>
      </c>
      <c r="N32" s="61">
        <v>2.943573735342873</v>
      </c>
      <c r="O32" s="54"/>
      <c r="P32" s="62">
        <v>5</v>
      </c>
      <c r="Q32" s="62">
        <v>5</v>
      </c>
      <c r="R32" s="54"/>
      <c r="S32" s="60">
        <v>0.87427369386341458</v>
      </c>
      <c r="T32" s="60">
        <v>0.998090155142073</v>
      </c>
      <c r="U32" s="60">
        <v>3.8170967488105645</v>
      </c>
      <c r="V32" s="60">
        <v>1.2143514515590248</v>
      </c>
      <c r="W32" s="60">
        <v>4.4785878749696018</v>
      </c>
      <c r="X32" s="54"/>
      <c r="Y32" s="222">
        <v>0.29342606410607214</v>
      </c>
      <c r="Z32" s="62">
        <v>0.25232373106925426</v>
      </c>
      <c r="AA32" s="62">
        <v>0.28351303579581594</v>
      </c>
      <c r="AB32" s="54"/>
      <c r="AC32" s="62">
        <v>0.13</v>
      </c>
      <c r="AD32" s="62">
        <v>0.13</v>
      </c>
      <c r="AE32" s="62">
        <v>1.56</v>
      </c>
      <c r="AF32" s="54"/>
      <c r="AG32" s="62">
        <v>0.03</v>
      </c>
      <c r="AH32" s="62">
        <v>0.02</v>
      </c>
      <c r="AI32" s="62">
        <v>0.76</v>
      </c>
      <c r="AJ32" s="62">
        <v>0.08</v>
      </c>
    </row>
    <row r="33" spans="1:36" ht="15.75" thickBot="1" x14ac:dyDescent="0.3">
      <c r="A33" s="53">
        <v>2016</v>
      </c>
      <c r="B33" s="54"/>
      <c r="C33" s="54"/>
      <c r="D33" s="60">
        <v>2.4513911665148704</v>
      </c>
      <c r="E33" s="60">
        <v>1.9706207753565046</v>
      </c>
      <c r="F33" s="54"/>
      <c r="G33" s="60">
        <v>2.4363409394951279</v>
      </c>
      <c r="H33" s="60">
        <v>2.6883107934440735</v>
      </c>
      <c r="I33" s="54"/>
      <c r="J33" s="60">
        <v>4.9099247184650414</v>
      </c>
      <c r="K33" s="60">
        <v>3.5576552493024782</v>
      </c>
      <c r="L33" s="220">
        <v>6.7984823890952653</v>
      </c>
      <c r="M33" s="62">
        <v>2.62536596524268</v>
      </c>
      <c r="N33" s="61">
        <v>2.943573735342873</v>
      </c>
      <c r="O33" s="54"/>
      <c r="P33" s="62">
        <v>5</v>
      </c>
      <c r="Q33" s="62">
        <v>5</v>
      </c>
      <c r="R33" s="54"/>
      <c r="S33" s="60">
        <v>0.87427369386341458</v>
      </c>
      <c r="T33" s="60">
        <v>0.998090155142073</v>
      </c>
      <c r="U33" s="60">
        <v>3.8170967488105645</v>
      </c>
      <c r="V33" s="60">
        <v>1.2143514515590248</v>
      </c>
      <c r="W33" s="60">
        <v>4.4785878749696018</v>
      </c>
      <c r="X33" s="54"/>
      <c r="Y33" s="222">
        <v>0.29333521804129564</v>
      </c>
      <c r="Z33" s="62">
        <v>0.25223288500447782</v>
      </c>
      <c r="AA33" s="62">
        <v>0.28342218973103961</v>
      </c>
      <c r="AB33" s="54"/>
      <c r="AC33" s="62">
        <v>0.13</v>
      </c>
      <c r="AD33" s="62">
        <v>0.13</v>
      </c>
      <c r="AE33" s="62">
        <v>1.56</v>
      </c>
      <c r="AF33" s="54"/>
      <c r="AG33" s="62">
        <v>0.03</v>
      </c>
      <c r="AH33" s="62">
        <v>0.02</v>
      </c>
      <c r="AI33" s="62">
        <v>0.76</v>
      </c>
      <c r="AJ33" s="62">
        <v>0.08</v>
      </c>
    </row>
    <row r="34" spans="1:36" ht="15.75" thickBot="1" x14ac:dyDescent="0.3">
      <c r="A34" s="53">
        <v>2017</v>
      </c>
      <c r="B34" s="54"/>
      <c r="C34" s="54"/>
      <c r="D34" s="60">
        <v>2.4513911665148704</v>
      </c>
      <c r="E34" s="60">
        <v>1.9706207753565046</v>
      </c>
      <c r="F34" s="54"/>
      <c r="G34" s="60">
        <v>2.4363409394951279</v>
      </c>
      <c r="H34" s="60">
        <v>2.6883107934440735</v>
      </c>
      <c r="I34" s="54"/>
      <c r="J34" s="60">
        <v>4.9099247184650414</v>
      </c>
      <c r="K34" s="60">
        <v>3.5576552493024782</v>
      </c>
      <c r="L34" s="60">
        <v>6.7990220368057015</v>
      </c>
      <c r="M34" s="62">
        <v>2.62536596524268</v>
      </c>
      <c r="N34" s="61">
        <v>2.943573735342873</v>
      </c>
      <c r="O34" s="54"/>
      <c r="P34" s="62">
        <v>5</v>
      </c>
      <c r="Q34" s="62">
        <v>5</v>
      </c>
      <c r="R34" s="54"/>
      <c r="S34" s="60">
        <v>0.87427369386341458</v>
      </c>
      <c r="T34" s="60">
        <v>0.998090155142073</v>
      </c>
      <c r="U34" s="60">
        <v>3.8170967488105645</v>
      </c>
      <c r="V34" s="60">
        <v>1.2143514515590248</v>
      </c>
      <c r="W34" s="60">
        <v>4.4785878749696018</v>
      </c>
      <c r="X34" s="54"/>
      <c r="Y34" s="222">
        <v>0.29328702448571486</v>
      </c>
      <c r="Z34" s="62">
        <v>0.25218469144889705</v>
      </c>
      <c r="AA34" s="62">
        <v>0.28337399617545872</v>
      </c>
      <c r="AB34" s="54"/>
      <c r="AC34" s="62">
        <v>0.13</v>
      </c>
      <c r="AD34" s="62">
        <v>0.13</v>
      </c>
      <c r="AE34" s="62">
        <v>1.56</v>
      </c>
      <c r="AF34" s="54"/>
      <c r="AG34" s="62">
        <v>0.03</v>
      </c>
      <c r="AH34" s="62">
        <v>0.02</v>
      </c>
      <c r="AI34" s="62">
        <v>0.76</v>
      </c>
      <c r="AJ34" s="62">
        <v>0.08</v>
      </c>
    </row>
    <row r="35" spans="1:36" ht="15.75" thickBot="1" x14ac:dyDescent="0.3">
      <c r="A35" s="53">
        <v>2018</v>
      </c>
      <c r="B35" s="209"/>
      <c r="C35" s="209"/>
      <c r="D35" s="208">
        <v>2.4513911665148704</v>
      </c>
      <c r="E35" s="208">
        <v>1.9706207753565046</v>
      </c>
      <c r="F35" s="209"/>
      <c r="G35" s="208">
        <v>2.4363409394951279</v>
      </c>
      <c r="H35" s="208">
        <v>2.6883107934440735</v>
      </c>
      <c r="I35" s="209"/>
      <c r="J35" s="208">
        <v>4.9099247184650414</v>
      </c>
      <c r="K35" s="208">
        <v>3.5576552493024782</v>
      </c>
      <c r="L35" s="208">
        <v>6.8365660641592259</v>
      </c>
      <c r="M35" s="62">
        <v>2.62536596524268</v>
      </c>
      <c r="N35" s="208">
        <v>2.943573735342873</v>
      </c>
      <c r="O35" s="209"/>
      <c r="P35" s="62">
        <v>5</v>
      </c>
      <c r="Q35" s="62">
        <v>5</v>
      </c>
      <c r="R35" s="209"/>
      <c r="S35" s="208">
        <v>0.87427369386341458</v>
      </c>
      <c r="T35" s="208">
        <v>0.998090155142073</v>
      </c>
      <c r="U35" s="208">
        <v>3.8170967488105645</v>
      </c>
      <c r="V35" s="208">
        <v>1.2143514515590248</v>
      </c>
      <c r="W35" s="208">
        <v>4.4785878749696018</v>
      </c>
      <c r="X35" s="209"/>
      <c r="Y35" s="223">
        <v>0.29354034735672985</v>
      </c>
      <c r="Z35" s="62">
        <v>0.25243801431991203</v>
      </c>
      <c r="AA35" s="62">
        <v>0.28362731904647381</v>
      </c>
      <c r="AB35" s="209"/>
      <c r="AC35" s="62">
        <v>0.13</v>
      </c>
      <c r="AD35" s="62">
        <v>0.13</v>
      </c>
      <c r="AE35" s="62">
        <v>1.56</v>
      </c>
      <c r="AF35" s="209"/>
      <c r="AG35" s="62">
        <v>0.03</v>
      </c>
      <c r="AH35" s="62">
        <v>0.02</v>
      </c>
      <c r="AI35" s="62">
        <v>0.76</v>
      </c>
      <c r="AJ35" s="62">
        <v>0.08</v>
      </c>
    </row>
    <row r="36" spans="1:36" ht="15.75" thickBot="1" x14ac:dyDescent="0.3">
      <c r="A36" s="53">
        <v>2019</v>
      </c>
      <c r="B36" s="54"/>
      <c r="C36" s="54"/>
      <c r="D36" s="60">
        <v>2.4513911665148704</v>
      </c>
      <c r="E36" s="60">
        <v>1.9706207753565046</v>
      </c>
      <c r="F36" s="54"/>
      <c r="G36" s="60">
        <v>2.4363409394951279</v>
      </c>
      <c r="H36" s="60">
        <v>2.6883107934440735</v>
      </c>
      <c r="I36" s="54"/>
      <c r="J36" s="60">
        <v>4.9099247184650414</v>
      </c>
      <c r="K36" s="60">
        <v>3.5576552493024782</v>
      </c>
      <c r="L36" s="60">
        <v>6.8232648254624841</v>
      </c>
      <c r="M36" s="62">
        <v>2.62536596524268</v>
      </c>
      <c r="N36" s="60">
        <v>2.943573735342873</v>
      </c>
      <c r="O36" s="54"/>
      <c r="P36" s="62">
        <v>5</v>
      </c>
      <c r="Q36" s="62">
        <v>5</v>
      </c>
      <c r="R36" s="54"/>
      <c r="S36" s="60">
        <v>0.87427369386341458</v>
      </c>
      <c r="T36" s="60">
        <v>0.998090155142073</v>
      </c>
      <c r="U36" s="60">
        <v>3.8170967488105645</v>
      </c>
      <c r="V36" s="60">
        <v>1.2143514515590248</v>
      </c>
      <c r="W36" s="60">
        <v>4.4785878749696018</v>
      </c>
      <c r="X36" s="54"/>
      <c r="Y36" s="222">
        <v>0.29351823841690566</v>
      </c>
      <c r="Z36" s="62">
        <v>0.25241590538008779</v>
      </c>
      <c r="AA36" s="62">
        <v>0.28360521010664952</v>
      </c>
      <c r="AB36" s="54"/>
      <c r="AC36" s="62">
        <v>0.13</v>
      </c>
      <c r="AD36" s="62">
        <v>0.13</v>
      </c>
      <c r="AE36" s="62">
        <v>1.56</v>
      </c>
      <c r="AF36" s="54"/>
      <c r="AG36" s="62">
        <v>0.03</v>
      </c>
      <c r="AH36" s="62">
        <v>0.02</v>
      </c>
      <c r="AI36" s="62">
        <v>0.76</v>
      </c>
      <c r="AJ36" s="62">
        <v>0.08</v>
      </c>
    </row>
    <row r="37" spans="1:36" ht="15.75" thickBot="1" x14ac:dyDescent="0.3">
      <c r="A37" s="53">
        <v>2020</v>
      </c>
      <c r="B37" s="54"/>
      <c r="C37" s="54"/>
      <c r="D37" s="62">
        <v>2.4513911665148704</v>
      </c>
      <c r="E37" s="62">
        <v>1.9706207753565046</v>
      </c>
      <c r="F37" s="322"/>
      <c r="G37" s="62">
        <v>2.4363409394951279</v>
      </c>
      <c r="H37" s="62">
        <v>2.6883107934440735</v>
      </c>
      <c r="I37" s="322"/>
      <c r="J37" s="62">
        <v>4.9099247184650414</v>
      </c>
      <c r="K37" s="62">
        <v>3.5576552493024782</v>
      </c>
      <c r="L37" s="62">
        <v>7.2458972452758195</v>
      </c>
      <c r="M37" s="62">
        <v>2.62536596524268</v>
      </c>
      <c r="N37" s="62">
        <v>2.943573735342873</v>
      </c>
      <c r="O37" s="322"/>
      <c r="P37" s="62">
        <v>5</v>
      </c>
      <c r="Q37" s="62">
        <v>5</v>
      </c>
      <c r="R37" s="322"/>
      <c r="S37" s="62">
        <v>0.87427369386341458</v>
      </c>
      <c r="T37" s="62">
        <v>0.998090155142073</v>
      </c>
      <c r="U37" s="62">
        <v>3.8170967488105645</v>
      </c>
      <c r="V37" s="62">
        <v>1.2143514515590248</v>
      </c>
      <c r="W37" s="62">
        <v>4.4785878749696018</v>
      </c>
      <c r="X37" s="322"/>
      <c r="Y37" s="62">
        <v>0.29337398452205327</v>
      </c>
      <c r="Z37" s="62">
        <v>0.25227165148523528</v>
      </c>
      <c r="AA37" s="62">
        <v>0.28346095621179707</v>
      </c>
      <c r="AB37" s="322"/>
      <c r="AC37" s="62">
        <v>0.13</v>
      </c>
      <c r="AD37" s="62">
        <v>0.13</v>
      </c>
      <c r="AE37" s="62">
        <v>1.56</v>
      </c>
      <c r="AF37" s="322"/>
      <c r="AG37" s="62">
        <v>0.03</v>
      </c>
      <c r="AH37" s="62">
        <v>0.02</v>
      </c>
      <c r="AI37" s="62">
        <v>0.76</v>
      </c>
      <c r="AJ37" s="62">
        <v>0.08</v>
      </c>
    </row>
    <row r="38" spans="1:36" ht="15.75" thickBot="1" x14ac:dyDescent="0.3">
      <c r="A38" s="53">
        <v>2021</v>
      </c>
      <c r="B38" s="54"/>
      <c r="C38" s="54"/>
      <c r="D38" s="60">
        <v>2.4513911665148704</v>
      </c>
      <c r="E38" s="60">
        <v>1.9706207753565046</v>
      </c>
      <c r="F38" s="54"/>
      <c r="G38" s="60">
        <v>2.4363409394951279</v>
      </c>
      <c r="H38" s="62">
        <v>2.6883107934440735</v>
      </c>
      <c r="I38" s="54"/>
      <c r="J38" s="62">
        <v>4.9099247184650414</v>
      </c>
      <c r="K38" s="62">
        <v>3.5576552493024782</v>
      </c>
      <c r="L38" s="62">
        <v>7.0688732860126242</v>
      </c>
      <c r="M38" s="62">
        <v>2.62536596524268</v>
      </c>
      <c r="N38" s="62">
        <v>2.943573735342873</v>
      </c>
      <c r="O38" s="54"/>
      <c r="P38" s="62">
        <v>5</v>
      </c>
      <c r="Q38" s="62">
        <v>5</v>
      </c>
      <c r="R38" s="54"/>
      <c r="S38" s="62">
        <v>0.87427369386341458</v>
      </c>
      <c r="T38" s="62">
        <v>0.998090155142073</v>
      </c>
      <c r="U38" s="62">
        <v>3.8170967488105645</v>
      </c>
      <c r="V38" s="62">
        <v>1.2143514515590248</v>
      </c>
      <c r="W38" s="62">
        <v>4.4785878749696018</v>
      </c>
      <c r="X38" s="54"/>
      <c r="Y38" s="62">
        <v>0.29362221716686399</v>
      </c>
      <c r="Z38" s="62">
        <v>0.25251988413004611</v>
      </c>
      <c r="AA38" s="62">
        <v>0.28370918885660784</v>
      </c>
      <c r="AB38" s="54"/>
      <c r="AC38" s="62">
        <v>0.13</v>
      </c>
      <c r="AD38" s="62">
        <v>0.13</v>
      </c>
      <c r="AE38" s="62">
        <v>1.56</v>
      </c>
      <c r="AF38" s="54"/>
      <c r="AG38" s="62">
        <v>0.03</v>
      </c>
      <c r="AH38" s="62">
        <v>0.02</v>
      </c>
      <c r="AI38" s="62">
        <v>0.76</v>
      </c>
      <c r="AJ38" s="62">
        <v>0.08</v>
      </c>
    </row>
    <row r="39" spans="1:36" ht="15.75" thickBot="1" x14ac:dyDescent="0.3">
      <c r="A39" s="53">
        <v>2022</v>
      </c>
      <c r="B39" s="54"/>
      <c r="C39" s="54"/>
      <c r="D39" s="60">
        <v>2.4513911665148704</v>
      </c>
      <c r="E39" s="60">
        <v>1.9706207753565046</v>
      </c>
      <c r="F39" s="54"/>
      <c r="G39" s="60">
        <v>2.4363409394951279</v>
      </c>
      <c r="H39" s="60">
        <v>2.6883107934440735</v>
      </c>
      <c r="I39" s="54"/>
      <c r="J39" s="60">
        <v>4.9099247184650414</v>
      </c>
      <c r="K39" s="60">
        <v>3.5576552493024782</v>
      </c>
      <c r="L39" s="60">
        <v>6.9194942578871252</v>
      </c>
      <c r="M39" s="60">
        <v>2.62536596524268</v>
      </c>
      <c r="N39" s="60">
        <v>2.943573735342873</v>
      </c>
      <c r="O39" s="54"/>
      <c r="P39" s="62">
        <v>5</v>
      </c>
      <c r="Q39" s="62">
        <v>5</v>
      </c>
      <c r="R39" s="54"/>
      <c r="S39" s="60">
        <v>0.87427369386341458</v>
      </c>
      <c r="T39" s="60">
        <v>0.998090155142073</v>
      </c>
      <c r="U39" s="60">
        <v>3.8170967488105645</v>
      </c>
      <c r="V39" s="60">
        <v>1.2143514515590248</v>
      </c>
      <c r="W39" s="60">
        <v>4.4785878749696018</v>
      </c>
      <c r="X39" s="54"/>
      <c r="Y39" s="60">
        <v>0.2910693389924921</v>
      </c>
      <c r="Z39" s="62">
        <v>0.24996700595567425</v>
      </c>
      <c r="AA39" s="62">
        <v>0.28115631068223607</v>
      </c>
      <c r="AB39" s="54"/>
      <c r="AC39" s="62">
        <v>0.13</v>
      </c>
      <c r="AD39" s="62">
        <v>0.13</v>
      </c>
      <c r="AE39" s="62">
        <v>1.56</v>
      </c>
      <c r="AF39" s="54"/>
      <c r="AG39" s="62">
        <v>0.03</v>
      </c>
      <c r="AH39" s="62">
        <v>0.02</v>
      </c>
      <c r="AI39" s="62">
        <v>0.76</v>
      </c>
      <c r="AJ39" s="62">
        <v>0.08</v>
      </c>
    </row>
    <row r="40" spans="1:36" ht="15.75" thickBot="1" x14ac:dyDescent="0.3">
      <c r="A40" s="53">
        <v>2023</v>
      </c>
      <c r="B40" s="54"/>
      <c r="C40" s="54"/>
      <c r="D40" s="60">
        <v>2.4513911665148704</v>
      </c>
      <c r="E40" s="60">
        <v>1.9706207753565046</v>
      </c>
      <c r="F40" s="54"/>
      <c r="G40" s="60">
        <v>2.4363409394951279</v>
      </c>
      <c r="H40" s="60">
        <v>2.6883107934440735</v>
      </c>
      <c r="I40" s="54"/>
      <c r="J40" s="60">
        <v>4.9099247184650414</v>
      </c>
      <c r="K40" s="60">
        <v>3.5576552493024782</v>
      </c>
      <c r="L40" s="60">
        <v>6.9324240862006627</v>
      </c>
      <c r="M40" s="60">
        <v>2.62536596524268</v>
      </c>
      <c r="N40" s="60">
        <v>2.943573735342873</v>
      </c>
      <c r="O40" s="54"/>
      <c r="P40" s="62">
        <v>5</v>
      </c>
      <c r="Q40" s="62">
        <v>5</v>
      </c>
      <c r="R40" s="54"/>
      <c r="S40" s="60">
        <v>0.87427369386341458</v>
      </c>
      <c r="T40" s="60">
        <v>0.998090155142073</v>
      </c>
      <c r="U40" s="60">
        <v>3.8170967488105645</v>
      </c>
      <c r="V40" s="60">
        <v>1.2143514515590248</v>
      </c>
      <c r="W40" s="60">
        <v>4.4785878749696018</v>
      </c>
      <c r="X40" s="54"/>
      <c r="Y40" s="60">
        <v>0.29372102442157882</v>
      </c>
      <c r="Z40" s="60">
        <v>0.25261869138476101</v>
      </c>
      <c r="AA40" s="60">
        <v>0.28380799611132268</v>
      </c>
      <c r="AB40" s="54"/>
      <c r="AC40" s="62">
        <v>0.13</v>
      </c>
      <c r="AD40" s="62">
        <v>0.13</v>
      </c>
      <c r="AE40" s="62">
        <v>1.56</v>
      </c>
      <c r="AF40" s="54"/>
      <c r="AG40" s="62">
        <v>0.03</v>
      </c>
      <c r="AH40" s="62">
        <v>0.02</v>
      </c>
      <c r="AI40" s="62">
        <v>0.76</v>
      </c>
      <c r="AJ40" s="62">
        <v>0.08</v>
      </c>
    </row>
  </sheetData>
  <mergeCells count="38">
    <mergeCell ref="AJ4:AJ5"/>
    <mergeCell ref="A1:AI1"/>
    <mergeCell ref="V4:V5"/>
    <mergeCell ref="W4:W5"/>
    <mergeCell ref="X4:X5"/>
    <mergeCell ref="Y4:Y5"/>
    <mergeCell ref="Z4:Z5"/>
    <mergeCell ref="B3:AI3"/>
    <mergeCell ref="K4:K5"/>
    <mergeCell ref="L4:L5"/>
    <mergeCell ref="M4:M5"/>
    <mergeCell ref="N4:N5"/>
    <mergeCell ref="O4:O5"/>
    <mergeCell ref="P4:P5"/>
    <mergeCell ref="Q4:Q5"/>
    <mergeCell ref="R4:R5"/>
    <mergeCell ref="AA4:AA5"/>
    <mergeCell ref="AG4:AG5"/>
    <mergeCell ref="AH4:AH5"/>
    <mergeCell ref="AI4:AI5"/>
    <mergeCell ref="S4:S5"/>
    <mergeCell ref="T4:T5"/>
    <mergeCell ref="U4:U5"/>
    <mergeCell ref="AB4:AB5"/>
    <mergeCell ref="AC4:AC5"/>
    <mergeCell ref="AD4:AD5"/>
    <mergeCell ref="AE4:AE5"/>
    <mergeCell ref="AF4:AF5"/>
    <mergeCell ref="K2:R2"/>
    <mergeCell ref="A3:A5"/>
    <mergeCell ref="B4:B5"/>
    <mergeCell ref="C4:C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99FF"/>
  </sheetPr>
  <dimension ref="A1:AI40"/>
  <sheetViews>
    <sheetView topLeftCell="U10" workbookViewId="0">
      <selection activeCell="B43" sqref="B43"/>
    </sheetView>
  </sheetViews>
  <sheetFormatPr defaultRowHeight="15" x14ac:dyDescent="0.25"/>
  <cols>
    <col min="1" max="1" width="9.28515625" bestFit="1" customWidth="1"/>
    <col min="2" max="2" width="9.5703125" bestFit="1" customWidth="1"/>
    <col min="3" max="3" width="13" customWidth="1"/>
    <col min="4" max="4" width="12.28515625" customWidth="1"/>
    <col min="5" max="5" width="10.28515625" bestFit="1" customWidth="1"/>
    <col min="6" max="6" width="12.42578125" customWidth="1"/>
    <col min="7" max="9" width="9.5703125" bestFit="1" customWidth="1"/>
    <col min="10" max="10" width="11.7109375" bestFit="1" customWidth="1"/>
    <col min="11" max="11" width="11.85546875" customWidth="1"/>
    <col min="12" max="18" width="9.5703125" bestFit="1" customWidth="1"/>
    <col min="19" max="19" width="14.140625" customWidth="1"/>
    <col min="20" max="20" width="12.28515625" customWidth="1"/>
    <col min="21" max="22" width="11.85546875" bestFit="1" customWidth="1"/>
    <col min="23" max="23" width="10.28515625" bestFit="1" customWidth="1"/>
    <col min="24" max="24" width="10.7109375" customWidth="1"/>
    <col min="25" max="26" width="10.28515625" bestFit="1" customWidth="1"/>
    <col min="27" max="27" width="9.5703125" bestFit="1" customWidth="1"/>
    <col min="28" max="28" width="11.85546875" bestFit="1" customWidth="1"/>
    <col min="29" max="29" width="10.28515625" bestFit="1" customWidth="1"/>
    <col min="30" max="30" width="13.42578125" customWidth="1"/>
    <col min="31" max="31" width="12.28515625" customWidth="1"/>
    <col min="32" max="32" width="10.28515625" bestFit="1" customWidth="1"/>
    <col min="33" max="33" width="11.5703125" customWidth="1"/>
    <col min="34" max="34" width="12.140625" customWidth="1"/>
    <col min="35" max="35" width="11.5703125" customWidth="1"/>
  </cols>
  <sheetData>
    <row r="1" spans="1:35" ht="35.25" customHeight="1" x14ac:dyDescent="0.25">
      <c r="A1" s="383" t="s">
        <v>408</v>
      </c>
      <c r="B1" s="384"/>
      <c r="C1" s="384"/>
      <c r="D1" s="384"/>
      <c r="E1" s="384"/>
      <c r="F1" s="384"/>
      <c r="G1" s="384"/>
      <c r="H1" s="384"/>
      <c r="I1" s="384"/>
    </row>
    <row r="2" spans="1:35" ht="15.75" thickBot="1" x14ac:dyDescent="0.3"/>
    <row r="3" spans="1:35" ht="15.75" customHeight="1" thickBot="1" x14ac:dyDescent="0.3">
      <c r="A3" s="363" t="s">
        <v>0</v>
      </c>
      <c r="B3" s="391" t="s">
        <v>142</v>
      </c>
      <c r="C3" s="392"/>
      <c r="D3" s="392"/>
      <c r="E3" s="392"/>
      <c r="F3" s="392"/>
      <c r="G3" s="392"/>
      <c r="H3" s="392"/>
      <c r="I3" s="392"/>
      <c r="J3" s="399"/>
      <c r="K3" s="399"/>
      <c r="L3" s="399"/>
      <c r="M3" s="399"/>
      <c r="N3" s="399"/>
      <c r="O3" s="399"/>
      <c r="P3" s="399"/>
      <c r="Q3" s="399"/>
      <c r="R3" s="399"/>
      <c r="S3" s="399"/>
      <c r="T3" s="399"/>
      <c r="U3" s="399"/>
      <c r="V3" s="399"/>
      <c r="W3" s="399"/>
      <c r="X3" s="399"/>
      <c r="Y3" s="399"/>
      <c r="Z3" s="399"/>
      <c r="AA3" s="399"/>
      <c r="AB3" s="399"/>
      <c r="AC3" s="399"/>
      <c r="AD3" s="399"/>
      <c r="AE3" s="399"/>
      <c r="AF3" s="399"/>
      <c r="AG3" s="399"/>
      <c r="AH3" s="399"/>
      <c r="AI3" s="400"/>
    </row>
    <row r="4" spans="1:35" ht="56.25" customHeight="1" x14ac:dyDescent="0.25">
      <c r="A4" s="364"/>
      <c r="B4" s="363" t="s">
        <v>143</v>
      </c>
      <c r="C4" s="363" t="s">
        <v>144</v>
      </c>
      <c r="D4" s="363" t="s">
        <v>145</v>
      </c>
      <c r="E4" s="363" t="s">
        <v>146</v>
      </c>
      <c r="F4" s="363" t="s">
        <v>175</v>
      </c>
      <c r="G4" s="363" t="s">
        <v>147</v>
      </c>
      <c r="H4" s="363" t="s">
        <v>148</v>
      </c>
      <c r="I4" s="363" t="s">
        <v>149</v>
      </c>
      <c r="J4" s="363" t="s">
        <v>151</v>
      </c>
      <c r="K4" s="363" t="s">
        <v>152</v>
      </c>
      <c r="L4" s="363" t="s">
        <v>176</v>
      </c>
      <c r="M4" s="363" t="s">
        <v>153</v>
      </c>
      <c r="N4" s="363" t="s">
        <v>154</v>
      </c>
      <c r="O4" s="363" t="s">
        <v>155</v>
      </c>
      <c r="P4" s="363" t="s">
        <v>156</v>
      </c>
      <c r="Q4" s="363" t="s">
        <v>157</v>
      </c>
      <c r="R4" s="363" t="s">
        <v>158</v>
      </c>
      <c r="S4" s="363" t="s">
        <v>177</v>
      </c>
      <c r="T4" s="363" t="s">
        <v>159</v>
      </c>
      <c r="U4" s="363" t="s">
        <v>160</v>
      </c>
      <c r="V4" s="363" t="s">
        <v>161</v>
      </c>
      <c r="W4" s="363" t="s">
        <v>162</v>
      </c>
      <c r="X4" s="363" t="s">
        <v>163</v>
      </c>
      <c r="Y4" s="363" t="s">
        <v>164</v>
      </c>
      <c r="Z4" s="363" t="s">
        <v>165</v>
      </c>
      <c r="AA4" s="363" t="s">
        <v>166</v>
      </c>
      <c r="AB4" s="363" t="s">
        <v>167</v>
      </c>
      <c r="AC4" s="363" t="s">
        <v>168</v>
      </c>
      <c r="AD4" s="363" t="s">
        <v>169</v>
      </c>
      <c r="AE4" s="363" t="s">
        <v>170</v>
      </c>
      <c r="AF4" s="363" t="s">
        <v>171</v>
      </c>
      <c r="AG4" s="363" t="s">
        <v>172</v>
      </c>
      <c r="AH4" s="398" t="s">
        <v>173</v>
      </c>
      <c r="AI4" s="398" t="s">
        <v>174</v>
      </c>
    </row>
    <row r="5" spans="1:35" ht="15.75" thickBot="1" x14ac:dyDescent="0.3">
      <c r="A5" s="365"/>
      <c r="B5" s="365"/>
      <c r="C5" s="365"/>
      <c r="D5" s="365"/>
      <c r="E5" s="365"/>
      <c r="F5" s="386"/>
      <c r="G5" s="365"/>
      <c r="H5" s="365"/>
      <c r="I5" s="365"/>
      <c r="J5" s="365"/>
      <c r="K5" s="365"/>
      <c r="L5" s="401"/>
      <c r="M5" s="365"/>
      <c r="N5" s="365"/>
      <c r="O5" s="365"/>
      <c r="P5" s="365"/>
      <c r="Q5" s="365"/>
      <c r="R5" s="365"/>
      <c r="S5" s="386"/>
      <c r="T5" s="365"/>
      <c r="U5" s="365"/>
      <c r="V5" s="365"/>
      <c r="W5" s="365"/>
      <c r="X5" s="365"/>
      <c r="Y5" s="365"/>
      <c r="Z5" s="386"/>
      <c r="AA5" s="386"/>
      <c r="AB5" s="386"/>
      <c r="AC5" s="386"/>
      <c r="AD5" s="386"/>
      <c r="AE5" s="386"/>
      <c r="AF5" s="386"/>
      <c r="AG5" s="386"/>
      <c r="AH5" s="386"/>
      <c r="AI5" s="386"/>
    </row>
    <row r="6" spans="1:35" ht="15.75" thickBot="1" x14ac:dyDescent="0.3">
      <c r="A6" s="18">
        <v>1989</v>
      </c>
      <c r="B6" s="21">
        <v>89678</v>
      </c>
      <c r="C6" s="21">
        <v>7845522</v>
      </c>
      <c r="D6" s="21">
        <v>3436300</v>
      </c>
      <c r="E6" s="21">
        <v>167800</v>
      </c>
      <c r="F6" s="21">
        <v>6761800</v>
      </c>
      <c r="G6" s="21">
        <v>7600</v>
      </c>
      <c r="H6" s="21">
        <v>70100</v>
      </c>
      <c r="I6" s="20">
        <v>500</v>
      </c>
      <c r="J6" s="21">
        <v>18000</v>
      </c>
      <c r="K6" s="21">
        <v>655800</v>
      </c>
      <c r="L6" s="21">
        <v>48900</v>
      </c>
      <c r="M6" s="21">
        <v>7700</v>
      </c>
      <c r="N6" s="21">
        <v>127200</v>
      </c>
      <c r="O6" s="21">
        <v>113900</v>
      </c>
      <c r="P6" s="20">
        <v>484</v>
      </c>
      <c r="Q6" s="21">
        <v>27500</v>
      </c>
      <c r="R6" s="21">
        <v>2451</v>
      </c>
      <c r="S6" s="21">
        <v>33300</v>
      </c>
      <c r="T6" s="21">
        <v>12656</v>
      </c>
      <c r="U6" s="21">
        <v>4420300</v>
      </c>
      <c r="V6" s="21">
        <v>6771100</v>
      </c>
      <c r="W6" s="21">
        <v>4094200</v>
      </c>
      <c r="X6" s="21">
        <v>1011300</v>
      </c>
      <c r="Y6" s="20">
        <v>0</v>
      </c>
      <c r="Z6" s="21">
        <v>412700</v>
      </c>
      <c r="AA6" s="21">
        <v>46600</v>
      </c>
      <c r="AB6" s="21">
        <v>877300</v>
      </c>
      <c r="AC6" s="21">
        <v>253300</v>
      </c>
      <c r="AD6" s="20">
        <v>0</v>
      </c>
      <c r="AE6" s="21">
        <v>251900</v>
      </c>
      <c r="AF6" s="21">
        <v>215700</v>
      </c>
      <c r="AG6" s="21">
        <v>1126800</v>
      </c>
      <c r="AH6" s="233">
        <v>11061260</v>
      </c>
      <c r="AI6" s="233">
        <v>2392920</v>
      </c>
    </row>
    <row r="7" spans="1:35" ht="15.75" thickBot="1" x14ac:dyDescent="0.3">
      <c r="A7" s="18">
        <v>1990</v>
      </c>
      <c r="B7" s="21">
        <v>89678</v>
      </c>
      <c r="C7" s="21">
        <v>7289344</v>
      </c>
      <c r="D7" s="21">
        <v>2679558</v>
      </c>
      <c r="E7" s="21">
        <v>234025</v>
      </c>
      <c r="F7" s="21">
        <v>6809604</v>
      </c>
      <c r="G7" s="21">
        <v>3500</v>
      </c>
      <c r="H7" s="21">
        <v>66460</v>
      </c>
      <c r="I7" s="21">
        <v>1370</v>
      </c>
      <c r="J7" s="21">
        <v>10860</v>
      </c>
      <c r="K7" s="21">
        <v>556242</v>
      </c>
      <c r="L7" s="21">
        <v>28040</v>
      </c>
      <c r="M7" s="21">
        <v>3004</v>
      </c>
      <c r="N7" s="21">
        <v>53192</v>
      </c>
      <c r="O7" s="21">
        <v>72105</v>
      </c>
      <c r="P7" s="20">
        <v>484</v>
      </c>
      <c r="Q7" s="21">
        <v>14168</v>
      </c>
      <c r="R7" s="21">
        <v>2451</v>
      </c>
      <c r="S7" s="21">
        <v>20459</v>
      </c>
      <c r="T7" s="21">
        <v>6505</v>
      </c>
      <c r="U7" s="21">
        <v>3185624</v>
      </c>
      <c r="V7" s="21">
        <v>3277705</v>
      </c>
      <c r="W7" s="21">
        <v>2575013</v>
      </c>
      <c r="X7" s="21">
        <v>813561</v>
      </c>
      <c r="Y7" s="21">
        <v>51951</v>
      </c>
      <c r="Z7" s="21">
        <v>225440</v>
      </c>
      <c r="AA7" s="21">
        <v>30611</v>
      </c>
      <c r="AB7" s="21">
        <v>551914</v>
      </c>
      <c r="AC7" s="21">
        <v>182033</v>
      </c>
      <c r="AD7" s="20">
        <v>0</v>
      </c>
      <c r="AE7" s="21">
        <v>158554</v>
      </c>
      <c r="AF7" s="21">
        <v>381585</v>
      </c>
      <c r="AG7" s="21">
        <v>655551</v>
      </c>
      <c r="AH7" s="233">
        <v>10082483</v>
      </c>
      <c r="AI7" s="233">
        <v>1788421</v>
      </c>
    </row>
    <row r="8" spans="1:35" ht="15.75" thickBot="1" x14ac:dyDescent="0.3">
      <c r="A8" s="18">
        <v>1991</v>
      </c>
      <c r="B8" s="21">
        <v>85753</v>
      </c>
      <c r="C8" s="21">
        <v>5473156</v>
      </c>
      <c r="D8" s="21">
        <v>2950698</v>
      </c>
      <c r="E8" s="21">
        <v>258160</v>
      </c>
      <c r="F8" s="21">
        <v>10497338</v>
      </c>
      <c r="G8" s="21">
        <v>6004</v>
      </c>
      <c r="H8" s="21">
        <v>31449</v>
      </c>
      <c r="I8" s="21">
        <v>4063</v>
      </c>
      <c r="J8" s="21">
        <v>8764</v>
      </c>
      <c r="K8" s="21">
        <v>611956</v>
      </c>
      <c r="L8" s="21">
        <v>22766</v>
      </c>
      <c r="M8" s="21">
        <v>1296</v>
      </c>
      <c r="N8" s="21">
        <v>15438</v>
      </c>
      <c r="O8" s="21">
        <v>58345</v>
      </c>
      <c r="P8" s="20">
        <v>200</v>
      </c>
      <c r="Q8" s="21">
        <v>13919</v>
      </c>
      <c r="R8" s="21">
        <v>2626</v>
      </c>
      <c r="S8" s="21">
        <v>20867</v>
      </c>
      <c r="T8" s="21">
        <v>6001</v>
      </c>
      <c r="U8" s="21">
        <v>1872767</v>
      </c>
      <c r="V8" s="21">
        <v>4702693</v>
      </c>
      <c r="W8" s="21">
        <v>2139294</v>
      </c>
      <c r="X8" s="21">
        <v>692828</v>
      </c>
      <c r="Y8" s="21">
        <v>39902</v>
      </c>
      <c r="Z8" s="21">
        <v>218525</v>
      </c>
      <c r="AA8" s="21">
        <v>32210</v>
      </c>
      <c r="AB8" s="21">
        <v>616530</v>
      </c>
      <c r="AC8" s="21">
        <v>166840</v>
      </c>
      <c r="AD8" s="20">
        <v>0</v>
      </c>
      <c r="AE8" s="21">
        <v>193047</v>
      </c>
      <c r="AF8" s="21">
        <v>740464</v>
      </c>
      <c r="AG8" s="21">
        <v>546054</v>
      </c>
      <c r="AH8" s="233">
        <v>7725381</v>
      </c>
      <c r="AI8" s="233">
        <v>2107867</v>
      </c>
    </row>
    <row r="9" spans="1:35" ht="15.75" thickBot="1" x14ac:dyDescent="0.3">
      <c r="A9" s="18">
        <v>1992</v>
      </c>
      <c r="B9" s="21">
        <v>21232</v>
      </c>
      <c r="C9" s="21">
        <v>3206382</v>
      </c>
      <c r="D9" s="21">
        <v>1677956</v>
      </c>
      <c r="E9" s="21">
        <v>507733</v>
      </c>
      <c r="F9" s="21">
        <v>6828270</v>
      </c>
      <c r="G9" s="21">
        <v>4532</v>
      </c>
      <c r="H9" s="21">
        <v>38920</v>
      </c>
      <c r="I9" s="21">
        <v>3427</v>
      </c>
      <c r="J9" s="21">
        <v>1372</v>
      </c>
      <c r="K9" s="21">
        <v>773986</v>
      </c>
      <c r="L9" s="21">
        <v>17877</v>
      </c>
      <c r="M9" s="20">
        <v>901</v>
      </c>
      <c r="N9" s="21">
        <v>25648</v>
      </c>
      <c r="O9" s="21">
        <v>38554</v>
      </c>
      <c r="P9" s="20">
        <v>75</v>
      </c>
      <c r="Q9" s="21">
        <v>7574</v>
      </c>
      <c r="R9" s="21">
        <v>2638</v>
      </c>
      <c r="S9" s="21">
        <v>21517</v>
      </c>
      <c r="T9" s="21">
        <v>9272</v>
      </c>
      <c r="U9" s="21">
        <v>2601648</v>
      </c>
      <c r="V9" s="21">
        <v>2896691</v>
      </c>
      <c r="W9" s="21">
        <v>1343408</v>
      </c>
      <c r="X9" s="21">
        <v>830980</v>
      </c>
      <c r="Y9" s="21">
        <v>59659</v>
      </c>
      <c r="Z9" s="21">
        <v>339266</v>
      </c>
      <c r="AA9" s="21">
        <v>43537</v>
      </c>
      <c r="AB9" s="21">
        <v>676197</v>
      </c>
      <c r="AC9" s="21">
        <v>181660</v>
      </c>
      <c r="AD9" s="20">
        <v>901</v>
      </c>
      <c r="AE9" s="21">
        <v>214880</v>
      </c>
      <c r="AF9" s="21">
        <v>623036</v>
      </c>
      <c r="AG9" s="21">
        <v>491084</v>
      </c>
      <c r="AH9" s="233">
        <v>4987379</v>
      </c>
      <c r="AI9" s="233">
        <v>1672394</v>
      </c>
    </row>
    <row r="10" spans="1:35" ht="15.75" thickBot="1" x14ac:dyDescent="0.3">
      <c r="A10" s="18">
        <v>1993</v>
      </c>
      <c r="B10" s="21">
        <v>40409</v>
      </c>
      <c r="C10" s="21">
        <v>5314104</v>
      </c>
      <c r="D10" s="21">
        <v>1552793</v>
      </c>
      <c r="E10" s="21">
        <v>553577</v>
      </c>
      <c r="F10" s="21">
        <v>7987450</v>
      </c>
      <c r="G10" s="21">
        <v>5481</v>
      </c>
      <c r="H10" s="21">
        <v>36448</v>
      </c>
      <c r="I10" s="21">
        <v>2812</v>
      </c>
      <c r="J10" s="21">
        <v>1355</v>
      </c>
      <c r="K10" s="21">
        <v>695833</v>
      </c>
      <c r="L10" s="21">
        <v>28036</v>
      </c>
      <c r="M10" s="20">
        <v>192</v>
      </c>
      <c r="N10" s="21">
        <v>7237</v>
      </c>
      <c r="O10" s="21">
        <v>7433</v>
      </c>
      <c r="P10" s="20">
        <v>0</v>
      </c>
      <c r="Q10" s="21">
        <v>10503</v>
      </c>
      <c r="R10" s="21">
        <v>2470</v>
      </c>
      <c r="S10" s="21">
        <v>12092</v>
      </c>
      <c r="T10" s="21">
        <v>6517</v>
      </c>
      <c r="U10" s="21">
        <v>3708903</v>
      </c>
      <c r="V10" s="21">
        <v>1776327</v>
      </c>
      <c r="W10" s="21">
        <v>1465107</v>
      </c>
      <c r="X10" s="21">
        <v>798859</v>
      </c>
      <c r="Y10" s="21">
        <v>72898</v>
      </c>
      <c r="Z10" s="21">
        <v>344013</v>
      </c>
      <c r="AA10" s="21">
        <v>48931</v>
      </c>
      <c r="AB10" s="21">
        <v>853948</v>
      </c>
      <c r="AC10" s="21">
        <v>176287</v>
      </c>
      <c r="AD10" s="20">
        <v>638</v>
      </c>
      <c r="AE10" s="21">
        <v>256907</v>
      </c>
      <c r="AF10" s="21">
        <v>601429</v>
      </c>
      <c r="AG10" s="21">
        <v>838190</v>
      </c>
      <c r="AH10" s="233">
        <v>4901009</v>
      </c>
      <c r="AI10" s="233">
        <v>1734458</v>
      </c>
    </row>
    <row r="11" spans="1:35" ht="15.75" thickBot="1" x14ac:dyDescent="0.3">
      <c r="A11" s="18">
        <v>1994</v>
      </c>
      <c r="B11" s="21">
        <v>51201</v>
      </c>
      <c r="C11" s="21">
        <v>6135299</v>
      </c>
      <c r="D11" s="21">
        <v>2133563</v>
      </c>
      <c r="E11" s="21">
        <v>496803</v>
      </c>
      <c r="F11" s="21">
        <v>9343224</v>
      </c>
      <c r="G11" s="21">
        <v>7128</v>
      </c>
      <c r="H11" s="21">
        <v>15229</v>
      </c>
      <c r="I11" s="21">
        <v>1330</v>
      </c>
      <c r="J11" s="20">
        <v>322</v>
      </c>
      <c r="K11" s="21">
        <v>763697</v>
      </c>
      <c r="L11" s="21">
        <v>6457</v>
      </c>
      <c r="M11" s="21">
        <v>3539</v>
      </c>
      <c r="N11" s="21">
        <v>4821</v>
      </c>
      <c r="O11" s="21">
        <v>4492</v>
      </c>
      <c r="P11" s="20">
        <v>40</v>
      </c>
      <c r="Q11" s="21">
        <v>12993</v>
      </c>
      <c r="R11" s="21">
        <v>1559</v>
      </c>
      <c r="S11" s="21">
        <v>6257</v>
      </c>
      <c r="T11" s="21">
        <v>7387</v>
      </c>
      <c r="U11" s="21">
        <v>2946721</v>
      </c>
      <c r="V11" s="21">
        <v>2763783</v>
      </c>
      <c r="W11" s="21">
        <v>1245305</v>
      </c>
      <c r="X11" s="21">
        <v>716354</v>
      </c>
      <c r="Y11" s="21">
        <v>73759</v>
      </c>
      <c r="Z11" s="21">
        <v>310938</v>
      </c>
      <c r="AA11" s="21">
        <v>56387</v>
      </c>
      <c r="AB11" s="21">
        <v>711335</v>
      </c>
      <c r="AC11" s="21">
        <v>163154</v>
      </c>
      <c r="AD11" s="20">
        <v>570</v>
      </c>
      <c r="AE11" s="21">
        <v>244890</v>
      </c>
      <c r="AF11" s="21">
        <v>611102</v>
      </c>
      <c r="AG11" s="21">
        <v>660211</v>
      </c>
      <c r="AH11" s="233">
        <v>4543959</v>
      </c>
      <c r="AI11" s="233">
        <v>1599469</v>
      </c>
    </row>
    <row r="12" spans="1:35" ht="15.75" thickBot="1" x14ac:dyDescent="0.3">
      <c r="A12" s="18">
        <v>1995</v>
      </c>
      <c r="B12" s="21">
        <v>42728</v>
      </c>
      <c r="C12" s="21">
        <v>7666538</v>
      </c>
      <c r="D12" s="21">
        <v>1816267</v>
      </c>
      <c r="E12" s="21">
        <v>404428</v>
      </c>
      <c r="F12" s="21">
        <v>9923132</v>
      </c>
      <c r="G12" s="21">
        <v>4408</v>
      </c>
      <c r="H12" s="21">
        <v>24066</v>
      </c>
      <c r="I12" s="21">
        <v>1260</v>
      </c>
      <c r="J12" s="20">
        <v>357</v>
      </c>
      <c r="K12" s="21">
        <v>932932</v>
      </c>
      <c r="L12" s="21">
        <v>4744</v>
      </c>
      <c r="M12" s="21">
        <v>9477</v>
      </c>
      <c r="N12" s="21">
        <v>7246</v>
      </c>
      <c r="O12" s="21">
        <v>5862</v>
      </c>
      <c r="P12" s="20">
        <v>21</v>
      </c>
      <c r="Q12" s="21">
        <v>13358</v>
      </c>
      <c r="R12" s="21">
        <v>1823</v>
      </c>
      <c r="S12" s="21">
        <v>12114</v>
      </c>
      <c r="T12" s="21">
        <v>11156</v>
      </c>
      <c r="U12" s="21">
        <v>3019921</v>
      </c>
      <c r="V12" s="21">
        <v>2654610</v>
      </c>
      <c r="W12" s="21">
        <v>1332449</v>
      </c>
      <c r="X12" s="21">
        <v>730945</v>
      </c>
      <c r="Y12" s="21">
        <v>88506</v>
      </c>
      <c r="Z12" s="21">
        <v>362969</v>
      </c>
      <c r="AA12" s="21">
        <v>69476</v>
      </c>
      <c r="AB12" s="21">
        <v>824412</v>
      </c>
      <c r="AC12" s="21">
        <v>195648</v>
      </c>
      <c r="AD12" s="20">
        <v>600</v>
      </c>
      <c r="AE12" s="21">
        <v>281339</v>
      </c>
      <c r="AF12" s="21">
        <v>639352</v>
      </c>
      <c r="AG12" s="21">
        <v>675253</v>
      </c>
      <c r="AH12" s="233">
        <v>4213605</v>
      </c>
      <c r="AI12" s="233">
        <v>1657016</v>
      </c>
    </row>
    <row r="13" spans="1:35" ht="15.75" thickBot="1" x14ac:dyDescent="0.3">
      <c r="A13" s="18">
        <v>1996</v>
      </c>
      <c r="B13" s="21">
        <v>20240</v>
      </c>
      <c r="C13" s="21">
        <v>3143818</v>
      </c>
      <c r="D13" s="21">
        <v>1107547</v>
      </c>
      <c r="E13" s="21">
        <v>290505</v>
      </c>
      <c r="F13" s="21">
        <v>9607944</v>
      </c>
      <c r="G13" s="21">
        <v>4295</v>
      </c>
      <c r="H13" s="21">
        <v>23100</v>
      </c>
      <c r="I13" s="21">
        <v>2239</v>
      </c>
      <c r="J13" s="21">
        <v>1867</v>
      </c>
      <c r="K13" s="21">
        <v>1095596</v>
      </c>
      <c r="L13" s="21">
        <v>4517</v>
      </c>
      <c r="M13" s="21">
        <v>3661</v>
      </c>
      <c r="N13" s="21">
        <v>4108</v>
      </c>
      <c r="O13" s="21">
        <v>12953</v>
      </c>
      <c r="P13" s="20">
        <v>0</v>
      </c>
      <c r="Q13" s="21">
        <v>12092</v>
      </c>
      <c r="R13" s="21">
        <v>1455</v>
      </c>
      <c r="S13" s="21">
        <v>6565</v>
      </c>
      <c r="T13" s="21">
        <v>9875</v>
      </c>
      <c r="U13" s="21">
        <v>3591378</v>
      </c>
      <c r="V13" s="21">
        <v>2848169</v>
      </c>
      <c r="W13" s="21">
        <v>1301142</v>
      </c>
      <c r="X13" s="21">
        <v>689325</v>
      </c>
      <c r="Y13" s="21">
        <v>90360</v>
      </c>
      <c r="Z13" s="21">
        <v>305610</v>
      </c>
      <c r="AA13" s="21">
        <v>54108</v>
      </c>
      <c r="AB13" s="21">
        <v>857435</v>
      </c>
      <c r="AC13" s="21">
        <v>186575</v>
      </c>
      <c r="AD13" s="20">
        <v>587</v>
      </c>
      <c r="AE13" s="21">
        <v>253148</v>
      </c>
      <c r="AF13" s="21">
        <v>693883</v>
      </c>
      <c r="AG13" s="21">
        <v>803369</v>
      </c>
      <c r="AH13" s="233">
        <v>4210175</v>
      </c>
      <c r="AI13" s="233">
        <v>1621706</v>
      </c>
    </row>
    <row r="14" spans="1:35" ht="15.75" thickBot="1" x14ac:dyDescent="0.3">
      <c r="A14" s="18">
        <v>1997</v>
      </c>
      <c r="B14" s="21">
        <v>29413</v>
      </c>
      <c r="C14" s="21">
        <v>7156188</v>
      </c>
      <c r="D14" s="21">
        <v>1889343</v>
      </c>
      <c r="E14" s="21">
        <v>325389</v>
      </c>
      <c r="F14" s="21">
        <v>12686700</v>
      </c>
      <c r="G14" s="21">
        <v>4776</v>
      </c>
      <c r="H14" s="21">
        <v>10669</v>
      </c>
      <c r="I14" s="21">
        <v>1165</v>
      </c>
      <c r="J14" s="21">
        <v>11646</v>
      </c>
      <c r="K14" s="21">
        <v>858060</v>
      </c>
      <c r="L14" s="21">
        <v>4758</v>
      </c>
      <c r="M14" s="21">
        <v>6233</v>
      </c>
      <c r="N14" s="21">
        <v>1884</v>
      </c>
      <c r="O14" s="21">
        <v>9590</v>
      </c>
      <c r="P14" s="20">
        <v>0</v>
      </c>
      <c r="Q14" s="21">
        <v>18119</v>
      </c>
      <c r="R14" s="20">
        <v>534</v>
      </c>
      <c r="S14" s="21">
        <v>9200</v>
      </c>
      <c r="T14" s="21">
        <v>7913</v>
      </c>
      <c r="U14" s="21">
        <v>3206058</v>
      </c>
      <c r="V14" s="21">
        <v>2725512</v>
      </c>
      <c r="W14" s="21">
        <v>1247927</v>
      </c>
      <c r="X14" s="21">
        <v>463294</v>
      </c>
      <c r="Y14" s="21">
        <v>78984</v>
      </c>
      <c r="Z14" s="21">
        <v>337015</v>
      </c>
      <c r="AA14" s="21">
        <v>63341</v>
      </c>
      <c r="AB14" s="21">
        <v>761183</v>
      </c>
      <c r="AC14" s="21">
        <v>167375</v>
      </c>
      <c r="AD14" s="20">
        <v>401</v>
      </c>
      <c r="AE14" s="21">
        <v>273629</v>
      </c>
      <c r="AF14" s="21">
        <v>625663</v>
      </c>
      <c r="AG14" s="21">
        <v>788715</v>
      </c>
      <c r="AH14" s="233">
        <v>3740905</v>
      </c>
      <c r="AI14" s="233">
        <v>1708885</v>
      </c>
    </row>
    <row r="15" spans="1:35" ht="15.75" thickBot="1" x14ac:dyDescent="0.3">
      <c r="A15" s="18">
        <v>1998</v>
      </c>
      <c r="B15" s="21">
        <v>26088</v>
      </c>
      <c r="C15" s="21">
        <v>5181823</v>
      </c>
      <c r="D15" s="21">
        <v>1238001</v>
      </c>
      <c r="E15" s="21">
        <v>362137</v>
      </c>
      <c r="F15" s="21">
        <v>8623370</v>
      </c>
      <c r="G15" s="21">
        <v>11369</v>
      </c>
      <c r="H15" s="21">
        <v>5142</v>
      </c>
      <c r="I15" s="21">
        <v>1354</v>
      </c>
      <c r="J15" s="21">
        <v>28742</v>
      </c>
      <c r="K15" s="21">
        <v>1073316</v>
      </c>
      <c r="L15" s="21">
        <v>3019</v>
      </c>
      <c r="M15" s="21">
        <v>11670</v>
      </c>
      <c r="N15" s="20">
        <v>735</v>
      </c>
      <c r="O15" s="21">
        <v>11137</v>
      </c>
      <c r="P15" s="20">
        <v>0</v>
      </c>
      <c r="Q15" s="21">
        <v>17536</v>
      </c>
      <c r="R15" s="20">
        <v>206</v>
      </c>
      <c r="S15" s="21">
        <v>19876</v>
      </c>
      <c r="T15" s="21">
        <v>9155</v>
      </c>
      <c r="U15" s="21">
        <v>3319150</v>
      </c>
      <c r="V15" s="21">
        <v>2361359</v>
      </c>
      <c r="W15" s="21">
        <v>1119479</v>
      </c>
      <c r="X15" s="21">
        <v>677517</v>
      </c>
      <c r="Y15" s="21">
        <v>91180</v>
      </c>
      <c r="Z15" s="21">
        <v>365162</v>
      </c>
      <c r="AA15" s="21">
        <v>71960</v>
      </c>
      <c r="AB15" s="21">
        <v>837824</v>
      </c>
      <c r="AC15" s="21">
        <v>191376</v>
      </c>
      <c r="AD15" s="20">
        <v>176</v>
      </c>
      <c r="AE15" s="21">
        <v>284708</v>
      </c>
      <c r="AF15" s="21">
        <v>689620</v>
      </c>
      <c r="AG15" s="21">
        <v>730377</v>
      </c>
      <c r="AH15" s="233">
        <v>3443521</v>
      </c>
      <c r="AI15" s="233">
        <v>1617170</v>
      </c>
    </row>
    <row r="16" spans="1:35" ht="15.75" thickBot="1" x14ac:dyDescent="0.3">
      <c r="A16" s="18">
        <v>1999</v>
      </c>
      <c r="B16" s="21">
        <v>21092</v>
      </c>
      <c r="C16" s="21">
        <v>4661439</v>
      </c>
      <c r="D16" s="21">
        <v>1018586</v>
      </c>
      <c r="E16" s="21">
        <v>389556</v>
      </c>
      <c r="F16" s="21">
        <v>10934815</v>
      </c>
      <c r="G16" s="21">
        <v>2535</v>
      </c>
      <c r="H16" s="21">
        <v>3813</v>
      </c>
      <c r="I16" s="21">
        <v>1876</v>
      </c>
      <c r="J16" s="21">
        <v>108221</v>
      </c>
      <c r="K16" s="21">
        <v>1300929</v>
      </c>
      <c r="L16" s="21">
        <v>2773</v>
      </c>
      <c r="M16" s="21">
        <v>11316</v>
      </c>
      <c r="N16" s="20">
        <v>690</v>
      </c>
      <c r="O16" s="21">
        <v>7343</v>
      </c>
      <c r="P16" s="20">
        <v>0</v>
      </c>
      <c r="Q16" s="21">
        <v>14754</v>
      </c>
      <c r="R16" s="20">
        <v>184</v>
      </c>
      <c r="S16" s="21">
        <v>5191</v>
      </c>
      <c r="T16" s="21">
        <v>10007</v>
      </c>
      <c r="U16" s="21">
        <v>3957115</v>
      </c>
      <c r="V16" s="21">
        <v>1414928</v>
      </c>
      <c r="W16" s="21">
        <v>1174612</v>
      </c>
      <c r="X16" s="21">
        <v>708616</v>
      </c>
      <c r="Y16" s="21">
        <v>119008</v>
      </c>
      <c r="Z16" s="21">
        <v>401057</v>
      </c>
      <c r="AA16" s="21">
        <v>84542</v>
      </c>
      <c r="AB16" s="21">
        <v>885407</v>
      </c>
      <c r="AC16" s="21">
        <v>212294</v>
      </c>
      <c r="AD16" s="20">
        <v>34</v>
      </c>
      <c r="AE16" s="21">
        <v>308408</v>
      </c>
      <c r="AF16" s="21">
        <v>853231</v>
      </c>
      <c r="AG16" s="21">
        <v>793003</v>
      </c>
      <c r="AH16" s="233">
        <v>3754044</v>
      </c>
      <c r="AI16" s="233">
        <v>1744850</v>
      </c>
    </row>
    <row r="17" spans="1:35" ht="15.75" thickBot="1" x14ac:dyDescent="0.3">
      <c r="A17" s="18">
        <v>2000</v>
      </c>
      <c r="B17" s="21">
        <v>21802</v>
      </c>
      <c r="C17" s="21">
        <v>4434438</v>
      </c>
      <c r="D17" s="21">
        <v>867018</v>
      </c>
      <c r="E17" s="21">
        <v>243830</v>
      </c>
      <c r="F17" s="21">
        <v>4897603</v>
      </c>
      <c r="G17" s="21">
        <v>1479</v>
      </c>
      <c r="H17" s="21">
        <v>3551</v>
      </c>
      <c r="I17" s="20">
        <v>354</v>
      </c>
      <c r="J17" s="21">
        <v>76126</v>
      </c>
      <c r="K17" s="21">
        <v>720871</v>
      </c>
      <c r="L17" s="20">
        <v>994</v>
      </c>
      <c r="M17" s="21">
        <v>1067</v>
      </c>
      <c r="N17" s="20">
        <v>881</v>
      </c>
      <c r="O17" s="21">
        <v>1398</v>
      </c>
      <c r="P17" s="20">
        <v>0</v>
      </c>
      <c r="Q17" s="21">
        <v>10869</v>
      </c>
      <c r="R17" s="20">
        <v>142</v>
      </c>
      <c r="S17" s="21">
        <v>1397</v>
      </c>
      <c r="T17" s="21">
        <v>6300</v>
      </c>
      <c r="U17" s="21">
        <v>3469805</v>
      </c>
      <c r="V17" s="21">
        <v>666870</v>
      </c>
      <c r="W17" s="21">
        <v>800587</v>
      </c>
      <c r="X17" s="21">
        <v>628675</v>
      </c>
      <c r="Y17" s="21">
        <v>94823</v>
      </c>
      <c r="Z17" s="21">
        <v>296297</v>
      </c>
      <c r="AA17" s="21">
        <v>68338</v>
      </c>
      <c r="AB17" s="21">
        <v>731897</v>
      </c>
      <c r="AC17" s="21">
        <v>174836</v>
      </c>
      <c r="AD17" s="20">
        <v>3</v>
      </c>
      <c r="AE17" s="21">
        <v>253853</v>
      </c>
      <c r="AF17" s="21">
        <v>531127</v>
      </c>
      <c r="AG17" s="21">
        <v>601251</v>
      </c>
      <c r="AH17" s="233">
        <v>2322130</v>
      </c>
      <c r="AI17" s="233">
        <v>1243691</v>
      </c>
    </row>
    <row r="18" spans="1:35" ht="15.75" thickBot="1" x14ac:dyDescent="0.3">
      <c r="A18" s="18">
        <v>2001</v>
      </c>
      <c r="B18" s="21">
        <v>28631</v>
      </c>
      <c r="C18" s="21">
        <v>7735136</v>
      </c>
      <c r="D18" s="21">
        <v>1580048</v>
      </c>
      <c r="E18" s="21">
        <v>382354</v>
      </c>
      <c r="F18" s="21">
        <v>9119194</v>
      </c>
      <c r="G18" s="21">
        <v>5584</v>
      </c>
      <c r="H18" s="21">
        <v>1459</v>
      </c>
      <c r="I18" s="21">
        <v>1465</v>
      </c>
      <c r="J18" s="21">
        <v>101789</v>
      </c>
      <c r="K18" s="21">
        <v>823549</v>
      </c>
      <c r="L18" s="21">
        <v>1985</v>
      </c>
      <c r="M18" s="21">
        <v>5530</v>
      </c>
      <c r="N18" s="20">
        <v>388</v>
      </c>
      <c r="O18" s="21">
        <v>2769</v>
      </c>
      <c r="P18" s="20">
        <v>0</v>
      </c>
      <c r="Q18" s="21">
        <v>10088</v>
      </c>
      <c r="R18" s="20">
        <v>155</v>
      </c>
      <c r="S18" s="21">
        <v>6463</v>
      </c>
      <c r="T18" s="21">
        <v>7803</v>
      </c>
      <c r="U18" s="21">
        <v>3997057</v>
      </c>
      <c r="V18" s="21">
        <v>875485</v>
      </c>
      <c r="W18" s="21">
        <v>1035203</v>
      </c>
      <c r="X18" s="21">
        <v>651733</v>
      </c>
      <c r="Y18" s="21">
        <v>112192</v>
      </c>
      <c r="Z18" s="21">
        <v>396527</v>
      </c>
      <c r="AA18" s="21">
        <v>82901</v>
      </c>
      <c r="AB18" s="21">
        <v>819184</v>
      </c>
      <c r="AC18" s="21">
        <v>184815</v>
      </c>
      <c r="AD18" s="20">
        <v>2</v>
      </c>
      <c r="AE18" s="21">
        <v>301749</v>
      </c>
      <c r="AF18" s="21">
        <v>550503</v>
      </c>
      <c r="AG18" s="21">
        <v>748694</v>
      </c>
      <c r="AH18" s="233">
        <v>2607922</v>
      </c>
      <c r="AI18" s="233">
        <v>1538598</v>
      </c>
    </row>
    <row r="19" spans="1:35" ht="15.75" thickBot="1" x14ac:dyDescent="0.3">
      <c r="A19" s="18">
        <v>2002</v>
      </c>
      <c r="B19" s="21">
        <v>20079</v>
      </c>
      <c r="C19" s="21">
        <v>4420995</v>
      </c>
      <c r="D19" s="21">
        <v>1160387</v>
      </c>
      <c r="E19" s="21">
        <v>327444</v>
      </c>
      <c r="F19" s="21">
        <v>8399779</v>
      </c>
      <c r="G19" s="21">
        <v>2557</v>
      </c>
      <c r="H19" s="20">
        <v>597</v>
      </c>
      <c r="I19" s="21">
        <v>1660</v>
      </c>
      <c r="J19" s="21">
        <v>35906</v>
      </c>
      <c r="K19" s="21">
        <v>1002813</v>
      </c>
      <c r="L19" s="21">
        <v>1760</v>
      </c>
      <c r="M19" s="21">
        <v>8095</v>
      </c>
      <c r="N19" s="20">
        <v>794</v>
      </c>
      <c r="O19" s="21">
        <v>5586</v>
      </c>
      <c r="P19" s="20">
        <v>0</v>
      </c>
      <c r="Q19" s="21">
        <v>15979</v>
      </c>
      <c r="R19" s="20">
        <v>142</v>
      </c>
      <c r="S19" s="21">
        <v>5351</v>
      </c>
      <c r="T19" s="21">
        <v>7342</v>
      </c>
      <c r="U19" s="21">
        <v>4077633</v>
      </c>
      <c r="V19" s="21">
        <v>954630</v>
      </c>
      <c r="W19" s="21">
        <v>1042467</v>
      </c>
      <c r="X19" s="21">
        <v>658777</v>
      </c>
      <c r="Y19" s="21">
        <v>121576</v>
      </c>
      <c r="Z19" s="21">
        <v>340784</v>
      </c>
      <c r="AA19" s="21">
        <v>72423</v>
      </c>
      <c r="AB19" s="21">
        <v>821419</v>
      </c>
      <c r="AC19" s="21">
        <v>197442</v>
      </c>
      <c r="AD19" s="20">
        <v>5</v>
      </c>
      <c r="AE19" s="21">
        <v>303279</v>
      </c>
      <c r="AF19" s="21">
        <v>651317</v>
      </c>
      <c r="AG19" s="21">
        <v>806378</v>
      </c>
      <c r="AH19" s="233">
        <v>3067683</v>
      </c>
      <c r="AI19" s="233">
        <v>1828442</v>
      </c>
    </row>
    <row r="20" spans="1:35" ht="15.75" thickBot="1" x14ac:dyDescent="0.3">
      <c r="A20" s="18">
        <v>2003</v>
      </c>
      <c r="B20" s="21">
        <v>17358</v>
      </c>
      <c r="C20" s="21">
        <v>2479052</v>
      </c>
      <c r="D20" s="21">
        <v>540849</v>
      </c>
      <c r="E20" s="21">
        <v>323060</v>
      </c>
      <c r="F20" s="21">
        <v>9576985</v>
      </c>
      <c r="G20" s="21">
        <v>4991</v>
      </c>
      <c r="H20" s="20">
        <v>253</v>
      </c>
      <c r="I20" s="21">
        <v>2383</v>
      </c>
      <c r="J20" s="21">
        <v>8080</v>
      </c>
      <c r="K20" s="21">
        <v>1506398</v>
      </c>
      <c r="L20" s="21">
        <v>1498</v>
      </c>
      <c r="M20" s="21">
        <v>19552</v>
      </c>
      <c r="N20" s="20">
        <v>710</v>
      </c>
      <c r="O20" s="21">
        <v>3163</v>
      </c>
      <c r="P20" s="20">
        <v>0</v>
      </c>
      <c r="Q20" s="21">
        <v>7862</v>
      </c>
      <c r="R20" s="20">
        <v>209</v>
      </c>
      <c r="S20" s="21">
        <v>5404</v>
      </c>
      <c r="T20" s="21">
        <v>7097</v>
      </c>
      <c r="U20" s="21">
        <v>3947177</v>
      </c>
      <c r="V20" s="21">
        <v>764475</v>
      </c>
      <c r="W20" s="21">
        <v>985637</v>
      </c>
      <c r="X20" s="21">
        <v>818936</v>
      </c>
      <c r="Y20" s="21">
        <v>131030</v>
      </c>
      <c r="Z20" s="21">
        <v>350400</v>
      </c>
      <c r="AA20" s="21">
        <v>76523</v>
      </c>
      <c r="AB20" s="21">
        <v>1019234</v>
      </c>
      <c r="AC20" s="21">
        <v>248732</v>
      </c>
      <c r="AD20" s="20">
        <v>80</v>
      </c>
      <c r="AE20" s="21">
        <v>332795</v>
      </c>
      <c r="AF20" s="21">
        <v>764585</v>
      </c>
      <c r="AG20" s="21">
        <v>942185</v>
      </c>
      <c r="AH20" s="233">
        <v>3307703</v>
      </c>
      <c r="AI20" s="233">
        <v>1773072</v>
      </c>
    </row>
    <row r="21" spans="1:35" ht="15.75" thickBot="1" x14ac:dyDescent="0.3">
      <c r="A21" s="18">
        <v>2004</v>
      </c>
      <c r="B21" s="21">
        <v>55000</v>
      </c>
      <c r="C21" s="21">
        <v>7812428</v>
      </c>
      <c r="D21" s="21">
        <v>1405996</v>
      </c>
      <c r="E21" s="21">
        <v>447079</v>
      </c>
      <c r="F21" s="21">
        <v>14541564</v>
      </c>
      <c r="G21" s="21">
        <v>28374</v>
      </c>
      <c r="H21" s="21">
        <v>4963</v>
      </c>
      <c r="I21" s="21">
        <v>6604</v>
      </c>
      <c r="J21" s="21">
        <v>98661</v>
      </c>
      <c r="K21" s="21">
        <v>1557813</v>
      </c>
      <c r="L21" s="21">
        <v>2465</v>
      </c>
      <c r="M21" s="21">
        <v>37611</v>
      </c>
      <c r="N21" s="21">
        <v>1060</v>
      </c>
      <c r="O21" s="21">
        <v>1868</v>
      </c>
      <c r="P21" s="20">
        <v>0</v>
      </c>
      <c r="Q21" s="21">
        <v>7471</v>
      </c>
      <c r="R21" s="20">
        <v>37</v>
      </c>
      <c r="S21" s="21">
        <v>9240</v>
      </c>
      <c r="T21" s="21">
        <v>11813</v>
      </c>
      <c r="U21" s="21">
        <v>4230210</v>
      </c>
      <c r="V21" s="21">
        <v>672723</v>
      </c>
      <c r="W21" s="21">
        <v>280348</v>
      </c>
      <c r="X21" s="21">
        <v>1330085</v>
      </c>
      <c r="Y21" s="21">
        <v>149681</v>
      </c>
      <c r="Z21" s="21">
        <v>332827</v>
      </c>
      <c r="AA21" s="21">
        <v>65884</v>
      </c>
      <c r="AB21" s="21">
        <v>919092</v>
      </c>
      <c r="AC21" s="21">
        <v>237240</v>
      </c>
      <c r="AD21" s="21">
        <v>7050</v>
      </c>
      <c r="AE21" s="21">
        <v>351183</v>
      </c>
      <c r="AF21" s="21">
        <v>765118</v>
      </c>
      <c r="AG21" s="21">
        <v>615756</v>
      </c>
      <c r="AH21" s="233">
        <v>1346470</v>
      </c>
      <c r="AI21" s="233">
        <v>652277</v>
      </c>
    </row>
    <row r="22" spans="1:35" ht="15.75" thickBot="1" x14ac:dyDescent="0.3">
      <c r="A22" s="18">
        <v>2005</v>
      </c>
      <c r="B22" s="21">
        <v>48962</v>
      </c>
      <c r="C22" s="21">
        <v>7340664</v>
      </c>
      <c r="D22" s="21">
        <v>1079148</v>
      </c>
      <c r="E22" s="21">
        <v>377456</v>
      </c>
      <c r="F22" s="21">
        <v>10388499</v>
      </c>
      <c r="G22" s="21">
        <v>1912</v>
      </c>
      <c r="H22" s="21">
        <v>14251</v>
      </c>
      <c r="I22" s="20">
        <v>430</v>
      </c>
      <c r="J22" s="21">
        <v>147566</v>
      </c>
      <c r="K22" s="21">
        <v>1340940</v>
      </c>
      <c r="L22" s="20">
        <v>55</v>
      </c>
      <c r="M22" s="21">
        <v>1738</v>
      </c>
      <c r="N22" s="20">
        <v>538</v>
      </c>
      <c r="O22" s="21">
        <v>4698</v>
      </c>
      <c r="P22" s="20">
        <v>0</v>
      </c>
      <c r="Q22" s="21">
        <v>3682</v>
      </c>
      <c r="R22" s="20">
        <v>194</v>
      </c>
      <c r="S22" s="21">
        <v>3297</v>
      </c>
      <c r="T22" s="21">
        <v>6712</v>
      </c>
      <c r="U22" s="21">
        <v>3738594</v>
      </c>
      <c r="V22" s="21">
        <v>729658</v>
      </c>
      <c r="W22" s="21">
        <v>711939</v>
      </c>
      <c r="X22" s="21">
        <v>626960</v>
      </c>
      <c r="Y22" s="21">
        <v>97902</v>
      </c>
      <c r="Z22" s="21">
        <v>363625</v>
      </c>
      <c r="AA22" s="21">
        <v>68374</v>
      </c>
      <c r="AB22" s="21">
        <v>1009430</v>
      </c>
      <c r="AC22" s="21">
        <v>203751</v>
      </c>
      <c r="AD22" s="20">
        <v>563</v>
      </c>
      <c r="AE22" s="21">
        <v>229569</v>
      </c>
      <c r="AF22" s="21">
        <v>691760</v>
      </c>
      <c r="AG22" s="21">
        <v>332678</v>
      </c>
      <c r="AH22" s="233">
        <v>1718471</v>
      </c>
      <c r="AI22" s="233">
        <v>1350944</v>
      </c>
    </row>
    <row r="23" spans="1:35" ht="15.75" thickBot="1" x14ac:dyDescent="0.3">
      <c r="A23" s="18">
        <v>2006</v>
      </c>
      <c r="B23" s="21">
        <v>35720</v>
      </c>
      <c r="C23" s="21">
        <v>5526190</v>
      </c>
      <c r="D23" s="21">
        <v>772929</v>
      </c>
      <c r="E23" s="21">
        <v>346918</v>
      </c>
      <c r="F23" s="21">
        <v>8984729</v>
      </c>
      <c r="G23" s="21">
        <v>1331</v>
      </c>
      <c r="H23" s="21">
        <v>18420</v>
      </c>
      <c r="I23" s="21">
        <v>1802</v>
      </c>
      <c r="J23" s="21">
        <v>175050</v>
      </c>
      <c r="K23" s="21">
        <v>1526232</v>
      </c>
      <c r="L23" s="20">
        <v>321</v>
      </c>
      <c r="M23" s="21">
        <v>3576</v>
      </c>
      <c r="N23" s="21">
        <v>1522</v>
      </c>
      <c r="O23" s="21">
        <v>2415</v>
      </c>
      <c r="P23" s="20">
        <v>0</v>
      </c>
      <c r="Q23" s="21">
        <v>1686</v>
      </c>
      <c r="R23" s="20">
        <v>435</v>
      </c>
      <c r="S23" s="21">
        <v>16969</v>
      </c>
      <c r="T23" s="21">
        <v>8716</v>
      </c>
      <c r="U23" s="21">
        <v>4015899</v>
      </c>
      <c r="V23" s="21">
        <v>1152200</v>
      </c>
      <c r="W23" s="21">
        <v>776951</v>
      </c>
      <c r="X23" s="21">
        <v>834968</v>
      </c>
      <c r="Y23" s="21">
        <v>101159</v>
      </c>
      <c r="Z23" s="21">
        <v>390694</v>
      </c>
      <c r="AA23" s="21">
        <v>64222</v>
      </c>
      <c r="AB23" s="21">
        <v>1106006</v>
      </c>
      <c r="AC23" s="21">
        <v>279126</v>
      </c>
      <c r="AD23" s="21">
        <v>2559</v>
      </c>
      <c r="AE23" s="21">
        <v>292579</v>
      </c>
      <c r="AF23" s="21">
        <v>641791</v>
      </c>
      <c r="AG23" s="21">
        <v>425758</v>
      </c>
      <c r="AH23" s="233">
        <v>2227847</v>
      </c>
      <c r="AI23" s="233">
        <v>1476962</v>
      </c>
    </row>
    <row r="24" spans="1:35" ht="15.75" thickBot="1" x14ac:dyDescent="0.3">
      <c r="A24" s="18">
        <v>2007</v>
      </c>
      <c r="B24" s="21">
        <v>20583</v>
      </c>
      <c r="C24" s="21">
        <v>3044465</v>
      </c>
      <c r="D24" s="21">
        <v>531420</v>
      </c>
      <c r="E24" s="21">
        <v>251633</v>
      </c>
      <c r="F24" s="21">
        <v>3853918</v>
      </c>
      <c r="G24" s="21">
        <v>1193</v>
      </c>
      <c r="H24" s="21">
        <v>27518</v>
      </c>
      <c r="I24" s="21">
        <v>2327</v>
      </c>
      <c r="J24" s="21">
        <v>361500</v>
      </c>
      <c r="K24" s="21">
        <v>546922</v>
      </c>
      <c r="L24" s="20">
        <v>394</v>
      </c>
      <c r="M24" s="21">
        <v>1648</v>
      </c>
      <c r="N24" s="20">
        <v>72</v>
      </c>
      <c r="O24" s="20">
        <v>479</v>
      </c>
      <c r="P24" s="20">
        <v>0</v>
      </c>
      <c r="Q24" s="21">
        <v>1128</v>
      </c>
      <c r="R24" s="20">
        <v>374</v>
      </c>
      <c r="S24" s="21">
        <v>2857</v>
      </c>
      <c r="T24" s="21">
        <v>5437</v>
      </c>
      <c r="U24" s="21">
        <v>3712410</v>
      </c>
      <c r="V24" s="21">
        <v>748839</v>
      </c>
      <c r="W24" s="21">
        <v>594956</v>
      </c>
      <c r="X24" s="21">
        <v>640785</v>
      </c>
      <c r="Y24" s="21">
        <v>63716</v>
      </c>
      <c r="Z24" s="21">
        <v>324993</v>
      </c>
      <c r="AA24" s="21">
        <v>49948</v>
      </c>
      <c r="AB24" s="21">
        <v>893153</v>
      </c>
      <c r="AC24" s="21">
        <v>184939</v>
      </c>
      <c r="AD24" s="21">
        <v>1083</v>
      </c>
      <c r="AE24" s="21">
        <v>209029</v>
      </c>
      <c r="AF24" s="21">
        <v>407973</v>
      </c>
      <c r="AG24" s="21">
        <v>341182</v>
      </c>
      <c r="AH24" s="233">
        <v>1555738</v>
      </c>
      <c r="AI24" s="233">
        <v>1020002</v>
      </c>
    </row>
    <row r="25" spans="1:35" ht="15.75" thickBot="1" x14ac:dyDescent="0.3">
      <c r="A25" s="18">
        <v>2008</v>
      </c>
      <c r="B25" s="21">
        <v>31446</v>
      </c>
      <c r="C25" s="21">
        <v>7180984</v>
      </c>
      <c r="D25" s="21">
        <v>1209411</v>
      </c>
      <c r="E25" s="21">
        <v>382030</v>
      </c>
      <c r="F25" s="21">
        <v>7849083</v>
      </c>
      <c r="G25" s="21">
        <v>20899</v>
      </c>
      <c r="H25" s="21">
        <v>48917</v>
      </c>
      <c r="I25" s="21">
        <v>2853</v>
      </c>
      <c r="J25" s="21">
        <v>673033</v>
      </c>
      <c r="K25" s="21">
        <v>1169936</v>
      </c>
      <c r="L25" s="20">
        <v>221</v>
      </c>
      <c r="M25" s="21">
        <v>8520</v>
      </c>
      <c r="N25" s="20">
        <v>96</v>
      </c>
      <c r="O25" s="20">
        <v>181</v>
      </c>
      <c r="P25" s="20">
        <v>0</v>
      </c>
      <c r="Q25" s="21">
        <v>2366</v>
      </c>
      <c r="R25" s="20">
        <v>257</v>
      </c>
      <c r="S25" s="21">
        <v>7488</v>
      </c>
      <c r="T25" s="21">
        <v>3170</v>
      </c>
      <c r="U25" s="21">
        <v>3649020</v>
      </c>
      <c r="V25" s="21">
        <v>706660</v>
      </c>
      <c r="W25" s="21">
        <v>756292</v>
      </c>
      <c r="X25" s="21">
        <v>814376</v>
      </c>
      <c r="Y25" s="21">
        <v>153677</v>
      </c>
      <c r="Z25" s="21">
        <v>395579</v>
      </c>
      <c r="AA25" s="21">
        <v>72333</v>
      </c>
      <c r="AB25" s="21">
        <v>964625</v>
      </c>
      <c r="AC25" s="21">
        <v>238682</v>
      </c>
      <c r="AD25" s="21">
        <v>1664</v>
      </c>
      <c r="AE25" s="21">
        <v>265999</v>
      </c>
      <c r="AF25" s="21">
        <v>562260</v>
      </c>
      <c r="AG25" s="21">
        <v>350695</v>
      </c>
      <c r="AH25" s="233">
        <v>2002459</v>
      </c>
      <c r="AI25" s="233">
        <v>1209630</v>
      </c>
    </row>
    <row r="26" spans="1:35" ht="15.75" thickBot="1" x14ac:dyDescent="0.3">
      <c r="A26" s="18">
        <v>2009</v>
      </c>
      <c r="B26" s="21">
        <v>32959</v>
      </c>
      <c r="C26" s="21">
        <v>5202526</v>
      </c>
      <c r="D26" s="21">
        <v>1182062</v>
      </c>
      <c r="E26" s="21">
        <v>295832</v>
      </c>
      <c r="F26" s="21">
        <v>7973258</v>
      </c>
      <c r="G26" s="21">
        <v>14440</v>
      </c>
      <c r="H26" s="21">
        <v>72418</v>
      </c>
      <c r="I26" s="21">
        <v>2206</v>
      </c>
      <c r="J26" s="21">
        <v>569611</v>
      </c>
      <c r="K26" s="21">
        <v>1098047</v>
      </c>
      <c r="L26" s="21">
        <v>1099</v>
      </c>
      <c r="M26" s="21">
        <v>11022</v>
      </c>
      <c r="N26" s="20">
        <v>0</v>
      </c>
      <c r="O26" s="20">
        <v>2</v>
      </c>
      <c r="P26" s="20">
        <v>0</v>
      </c>
      <c r="Q26" s="21">
        <v>1566</v>
      </c>
      <c r="R26" s="20">
        <v>245</v>
      </c>
      <c r="S26" s="21">
        <v>7063</v>
      </c>
      <c r="T26" s="21">
        <v>6006</v>
      </c>
      <c r="U26" s="21">
        <v>4003980</v>
      </c>
      <c r="V26" s="21">
        <v>816814</v>
      </c>
      <c r="W26" s="21">
        <v>567499</v>
      </c>
      <c r="X26" s="21">
        <v>755596</v>
      </c>
      <c r="Y26" s="21">
        <v>168588</v>
      </c>
      <c r="Z26" s="21">
        <v>378106</v>
      </c>
      <c r="AA26" s="21">
        <v>63245</v>
      </c>
      <c r="AB26" s="21">
        <v>1001940</v>
      </c>
      <c r="AC26" s="21">
        <v>245661</v>
      </c>
      <c r="AD26" s="21">
        <v>7317</v>
      </c>
      <c r="AE26" s="21">
        <v>238748</v>
      </c>
      <c r="AF26" s="21">
        <v>652844</v>
      </c>
      <c r="AG26" s="21">
        <v>389817</v>
      </c>
      <c r="AH26" s="233">
        <v>2028732</v>
      </c>
      <c r="AI26" s="233">
        <v>1219445</v>
      </c>
    </row>
    <row r="27" spans="1:35" ht="15.75" thickBot="1" x14ac:dyDescent="0.3">
      <c r="A27" s="18">
        <v>2010</v>
      </c>
      <c r="B27" s="21">
        <v>34281</v>
      </c>
      <c r="C27" s="21">
        <v>5811810</v>
      </c>
      <c r="D27" s="21">
        <v>1311035</v>
      </c>
      <c r="E27" s="21">
        <v>304462</v>
      </c>
      <c r="F27" s="21">
        <v>9042032</v>
      </c>
      <c r="G27" s="21">
        <v>18677</v>
      </c>
      <c r="H27" s="21">
        <v>61588</v>
      </c>
      <c r="I27" s="21">
        <v>5878</v>
      </c>
      <c r="J27" s="21">
        <v>943033</v>
      </c>
      <c r="K27" s="21">
        <v>1262926</v>
      </c>
      <c r="L27" s="21">
        <v>1817</v>
      </c>
      <c r="M27" s="21">
        <v>19935</v>
      </c>
      <c r="N27" s="20">
        <v>0</v>
      </c>
      <c r="O27" s="20">
        <v>45</v>
      </c>
      <c r="P27" s="20">
        <v>0</v>
      </c>
      <c r="Q27" s="21">
        <v>2971</v>
      </c>
      <c r="R27" s="20">
        <v>232</v>
      </c>
      <c r="S27" s="21">
        <v>15828</v>
      </c>
      <c r="T27" s="21">
        <v>5392</v>
      </c>
      <c r="U27" s="21">
        <v>3283866</v>
      </c>
      <c r="V27" s="21">
        <v>837895</v>
      </c>
      <c r="W27" s="21">
        <v>489740</v>
      </c>
      <c r="X27" s="21">
        <v>768532</v>
      </c>
      <c r="Y27" s="21">
        <v>144391</v>
      </c>
      <c r="Z27" s="21">
        <v>369142</v>
      </c>
      <c r="AA27" s="21">
        <v>67215</v>
      </c>
      <c r="AB27" s="21">
        <v>981219</v>
      </c>
      <c r="AC27" s="21">
        <v>243493</v>
      </c>
      <c r="AD27" s="21">
        <v>9973</v>
      </c>
      <c r="AE27" s="21">
        <v>241578</v>
      </c>
      <c r="AF27" s="21">
        <v>662863</v>
      </c>
      <c r="AG27" s="21">
        <v>375211</v>
      </c>
      <c r="AH27" s="233">
        <v>2129385</v>
      </c>
      <c r="AI27" s="233">
        <v>1334996</v>
      </c>
    </row>
    <row r="28" spans="1:35" ht="15.75" thickBot="1" x14ac:dyDescent="0.3">
      <c r="A28" s="18">
        <v>2011</v>
      </c>
      <c r="B28" s="21">
        <v>31382</v>
      </c>
      <c r="C28" s="21">
        <v>7131590</v>
      </c>
      <c r="D28" s="21">
        <v>1329692</v>
      </c>
      <c r="E28" s="21">
        <v>375855</v>
      </c>
      <c r="F28" s="21">
        <v>11717591</v>
      </c>
      <c r="G28" s="21">
        <v>39696</v>
      </c>
      <c r="H28" s="21">
        <v>65261</v>
      </c>
      <c r="I28" s="21">
        <v>6293</v>
      </c>
      <c r="J28" s="21">
        <v>738971</v>
      </c>
      <c r="K28" s="21">
        <v>1789326</v>
      </c>
      <c r="L28" s="21">
        <v>2626</v>
      </c>
      <c r="M28" s="21">
        <v>13301</v>
      </c>
      <c r="N28" s="20">
        <v>0</v>
      </c>
      <c r="O28" s="20">
        <v>9</v>
      </c>
      <c r="P28" s="20">
        <v>0</v>
      </c>
      <c r="Q28" s="21">
        <v>2562</v>
      </c>
      <c r="R28" s="20">
        <v>117</v>
      </c>
      <c r="S28" s="21">
        <v>11157</v>
      </c>
      <c r="T28" s="21">
        <v>7288</v>
      </c>
      <c r="U28" s="21">
        <v>4076570</v>
      </c>
      <c r="V28" s="21">
        <v>660497</v>
      </c>
      <c r="W28" s="21">
        <v>555341</v>
      </c>
      <c r="X28" s="21">
        <v>910978</v>
      </c>
      <c r="Y28" s="21">
        <v>160010</v>
      </c>
      <c r="Z28" s="21">
        <v>394305</v>
      </c>
      <c r="AA28" s="21">
        <v>66602</v>
      </c>
      <c r="AB28" s="21">
        <v>1025293</v>
      </c>
      <c r="AC28" s="21">
        <v>253505</v>
      </c>
      <c r="AD28" s="21">
        <v>7661</v>
      </c>
      <c r="AE28" s="21">
        <v>275145</v>
      </c>
      <c r="AF28" s="21">
        <v>645486</v>
      </c>
      <c r="AG28" s="21">
        <v>345419</v>
      </c>
      <c r="AH28" s="233">
        <v>2359946</v>
      </c>
      <c r="AI28" s="233">
        <v>1586471</v>
      </c>
    </row>
    <row r="29" spans="1:35" ht="15.75" thickBot="1" x14ac:dyDescent="0.3">
      <c r="A29" s="40">
        <v>2012</v>
      </c>
      <c r="B29" s="45">
        <v>18236</v>
      </c>
      <c r="C29" s="45">
        <v>5297748</v>
      </c>
      <c r="D29" s="45">
        <v>986361</v>
      </c>
      <c r="E29" s="45">
        <v>338998</v>
      </c>
      <c r="F29" s="45">
        <v>5953352</v>
      </c>
      <c r="G29" s="45">
        <v>37481</v>
      </c>
      <c r="H29" s="45">
        <v>50862</v>
      </c>
      <c r="I29" s="45">
        <v>7169</v>
      </c>
      <c r="J29" s="45">
        <v>157511</v>
      </c>
      <c r="K29" s="45">
        <v>1398203</v>
      </c>
      <c r="L29" s="45">
        <v>3553</v>
      </c>
      <c r="M29" s="46">
        <v>4004</v>
      </c>
      <c r="N29" s="45">
        <v>20</v>
      </c>
      <c r="O29" s="45">
        <v>0</v>
      </c>
      <c r="P29" s="45">
        <v>0</v>
      </c>
      <c r="Q29" s="45">
        <v>1341</v>
      </c>
      <c r="R29" s="45">
        <v>173</v>
      </c>
      <c r="S29" s="45">
        <v>4293</v>
      </c>
      <c r="T29" s="45">
        <v>5793</v>
      </c>
      <c r="U29" s="45">
        <v>2465150</v>
      </c>
      <c r="V29" s="45">
        <v>719788</v>
      </c>
      <c r="W29" s="45">
        <v>335497</v>
      </c>
      <c r="X29" s="45">
        <v>683282</v>
      </c>
      <c r="Y29" s="45">
        <v>126005</v>
      </c>
      <c r="Z29" s="45">
        <v>345340</v>
      </c>
      <c r="AA29" s="45">
        <v>59368</v>
      </c>
      <c r="AB29" s="45">
        <v>987900</v>
      </c>
      <c r="AC29" s="45">
        <v>207072</v>
      </c>
      <c r="AD29" s="45">
        <v>9311</v>
      </c>
      <c r="AE29" s="45">
        <v>275145</v>
      </c>
      <c r="AF29" s="45">
        <v>554588</v>
      </c>
      <c r="AG29" s="47">
        <v>222087</v>
      </c>
      <c r="AH29" s="234">
        <v>2130463.2999999998</v>
      </c>
      <c r="AI29" s="234">
        <v>1228554</v>
      </c>
    </row>
    <row r="30" spans="1:35" ht="15.75" thickBot="1" x14ac:dyDescent="0.3">
      <c r="A30" s="53">
        <v>2013</v>
      </c>
      <c r="B30" s="211">
        <v>23812</v>
      </c>
      <c r="C30" s="211">
        <v>7296400</v>
      </c>
      <c r="D30" s="211">
        <v>1542200</v>
      </c>
      <c r="E30" s="211">
        <v>373800</v>
      </c>
      <c r="F30" s="211">
        <v>11305100</v>
      </c>
      <c r="G30" s="211">
        <v>49800</v>
      </c>
      <c r="H30" s="211">
        <v>54600</v>
      </c>
      <c r="I30" s="211">
        <v>6361</v>
      </c>
      <c r="J30" s="211">
        <v>666100</v>
      </c>
      <c r="K30" s="211">
        <v>2142100</v>
      </c>
      <c r="L30" s="211">
        <v>4046</v>
      </c>
      <c r="M30" s="211">
        <v>4475</v>
      </c>
      <c r="N30" s="211">
        <v>36</v>
      </c>
      <c r="O30" s="211">
        <v>31</v>
      </c>
      <c r="P30" s="211">
        <v>0</v>
      </c>
      <c r="Q30" s="211">
        <v>1357</v>
      </c>
      <c r="R30" s="211">
        <v>172</v>
      </c>
      <c r="S30" s="211">
        <v>4397</v>
      </c>
      <c r="T30" s="211">
        <v>6191</v>
      </c>
      <c r="U30" s="211">
        <v>3289722</v>
      </c>
      <c r="V30" s="211">
        <v>1029209</v>
      </c>
      <c r="W30" s="211">
        <v>417182</v>
      </c>
      <c r="X30" s="211">
        <v>749128</v>
      </c>
      <c r="Y30" s="211">
        <v>123278</v>
      </c>
      <c r="Z30" s="211">
        <v>391837</v>
      </c>
      <c r="AA30" s="211">
        <v>62156</v>
      </c>
      <c r="AB30" s="211">
        <v>1156436</v>
      </c>
      <c r="AC30" s="211">
        <v>227690</v>
      </c>
      <c r="AD30" s="211">
        <v>8785</v>
      </c>
      <c r="AE30" s="211">
        <v>242265</v>
      </c>
      <c r="AF30" s="211">
        <v>634786</v>
      </c>
      <c r="AG30" s="211">
        <v>306977</v>
      </c>
      <c r="AH30" s="235">
        <v>2342504.5</v>
      </c>
      <c r="AI30" s="235">
        <v>1407103.8</v>
      </c>
    </row>
    <row r="31" spans="1:35" ht="15.75" thickBot="1" x14ac:dyDescent="0.3">
      <c r="A31" s="53">
        <v>2014</v>
      </c>
      <c r="B31" s="212">
        <v>24400</v>
      </c>
      <c r="C31" s="212">
        <v>7584800</v>
      </c>
      <c r="D31" s="212">
        <v>1712500</v>
      </c>
      <c r="E31" s="212">
        <v>381600</v>
      </c>
      <c r="F31" s="212">
        <v>11988600</v>
      </c>
      <c r="G31" s="212">
        <v>51500</v>
      </c>
      <c r="H31" s="212">
        <v>45200</v>
      </c>
      <c r="I31" s="212">
        <v>3434</v>
      </c>
      <c r="J31" s="213">
        <v>1059100</v>
      </c>
      <c r="K31" s="212">
        <v>2189300</v>
      </c>
      <c r="L31" s="212">
        <v>2600</v>
      </c>
      <c r="M31" s="212">
        <v>6700</v>
      </c>
      <c r="N31" s="214">
        <v>0</v>
      </c>
      <c r="O31" s="212">
        <v>2253</v>
      </c>
      <c r="P31" s="214">
        <v>0</v>
      </c>
      <c r="Q31" s="212">
        <v>1405</v>
      </c>
      <c r="R31" s="214">
        <v>268</v>
      </c>
      <c r="S31" s="212">
        <v>4219</v>
      </c>
      <c r="T31" s="212">
        <v>6290</v>
      </c>
      <c r="U31" s="212">
        <v>3519329</v>
      </c>
      <c r="V31" s="213">
        <v>1398570</v>
      </c>
      <c r="W31" s="212">
        <v>417612</v>
      </c>
      <c r="X31" s="212">
        <v>706200</v>
      </c>
      <c r="Y31" s="212">
        <v>127578</v>
      </c>
      <c r="Z31" s="212">
        <v>386989</v>
      </c>
      <c r="AA31" s="212">
        <v>62773</v>
      </c>
      <c r="AB31" s="212">
        <v>1123132</v>
      </c>
      <c r="AC31" s="212">
        <v>228576</v>
      </c>
      <c r="AD31" s="212">
        <v>9758</v>
      </c>
      <c r="AE31" s="212">
        <v>251589</v>
      </c>
      <c r="AF31" s="212">
        <v>530677</v>
      </c>
      <c r="AG31" s="212">
        <v>764147</v>
      </c>
      <c r="AH31" s="228">
        <v>2372720</v>
      </c>
      <c r="AI31" s="228">
        <v>1520578.2</v>
      </c>
    </row>
    <row r="32" spans="1:35" ht="15.75" thickBot="1" x14ac:dyDescent="0.3">
      <c r="A32" s="53">
        <v>2015</v>
      </c>
      <c r="B32" s="212">
        <v>24300</v>
      </c>
      <c r="C32" s="212">
        <v>7962400</v>
      </c>
      <c r="D32" s="212">
        <v>1623200</v>
      </c>
      <c r="E32" s="212">
        <v>344200</v>
      </c>
      <c r="F32" s="212">
        <v>8984700</v>
      </c>
      <c r="G32" s="212">
        <v>31700</v>
      </c>
      <c r="H32" s="212">
        <v>49800</v>
      </c>
      <c r="I32" s="212">
        <v>3757</v>
      </c>
      <c r="J32" s="212">
        <v>919500</v>
      </c>
      <c r="K32" s="212">
        <v>1785800</v>
      </c>
      <c r="L32" s="212">
        <v>3600</v>
      </c>
      <c r="M32" s="212">
        <v>4300</v>
      </c>
      <c r="N32" s="212">
        <v>241</v>
      </c>
      <c r="O32" s="212">
        <v>1900</v>
      </c>
      <c r="P32" s="212">
        <v>0</v>
      </c>
      <c r="Q32" s="212">
        <v>1100</v>
      </c>
      <c r="R32" s="212">
        <v>224</v>
      </c>
      <c r="S32" s="212">
        <v>4200</v>
      </c>
      <c r="T32" s="212">
        <v>11600</v>
      </c>
      <c r="U32" s="212">
        <v>2625000</v>
      </c>
      <c r="V32" s="212">
        <v>1040600</v>
      </c>
      <c r="W32" s="212">
        <v>393800</v>
      </c>
      <c r="X32" s="212">
        <v>695200</v>
      </c>
      <c r="Y32" s="212">
        <v>126755</v>
      </c>
      <c r="Z32" s="212">
        <v>353600</v>
      </c>
      <c r="AA32" s="212">
        <v>62400</v>
      </c>
      <c r="AB32" s="212">
        <v>1066300</v>
      </c>
      <c r="AC32" s="212">
        <v>222400</v>
      </c>
      <c r="AD32" s="212">
        <v>10955</v>
      </c>
      <c r="AE32" s="212">
        <v>227004</v>
      </c>
      <c r="AF32" s="212">
        <v>506000</v>
      </c>
      <c r="AG32" s="212">
        <v>358986</v>
      </c>
      <c r="AH32" s="228">
        <v>2122610</v>
      </c>
      <c r="AI32" s="228">
        <v>1440360</v>
      </c>
    </row>
    <row r="33" spans="1:35" ht="15.75" thickBot="1" x14ac:dyDescent="0.3">
      <c r="A33" s="53">
        <v>2016</v>
      </c>
      <c r="B33" s="212">
        <v>25931</v>
      </c>
      <c r="C33" s="212">
        <v>8431131</v>
      </c>
      <c r="D33" s="212">
        <v>1817269</v>
      </c>
      <c r="E33" s="212">
        <v>381359</v>
      </c>
      <c r="F33" s="212">
        <v>10746387</v>
      </c>
      <c r="G33" s="212">
        <v>24413</v>
      </c>
      <c r="H33" s="212">
        <v>43635</v>
      </c>
      <c r="I33" s="215">
        <v>7365</v>
      </c>
      <c r="J33" s="212">
        <v>1292779</v>
      </c>
      <c r="K33" s="212">
        <v>2032340</v>
      </c>
      <c r="L33" s="212">
        <v>3159</v>
      </c>
      <c r="M33" s="212">
        <v>5173</v>
      </c>
      <c r="N33" s="212">
        <v>79</v>
      </c>
      <c r="O33" s="212">
        <v>3673</v>
      </c>
      <c r="P33" s="215">
        <v>0</v>
      </c>
      <c r="Q33" s="212">
        <v>1656</v>
      </c>
      <c r="R33" s="212">
        <v>208</v>
      </c>
      <c r="S33" s="212">
        <v>5627</v>
      </c>
      <c r="T33" s="215">
        <v>5668</v>
      </c>
      <c r="U33" s="212">
        <v>2689733</v>
      </c>
      <c r="V33" s="212">
        <v>1012186</v>
      </c>
      <c r="W33" s="212">
        <v>335811</v>
      </c>
      <c r="X33" s="212">
        <v>627177</v>
      </c>
      <c r="Y33" s="212">
        <v>116225</v>
      </c>
      <c r="Z33" s="212">
        <v>325074</v>
      </c>
      <c r="AA33" s="212">
        <v>54389</v>
      </c>
      <c r="AB33" s="212">
        <v>992398</v>
      </c>
      <c r="AC33" s="212">
        <v>201881</v>
      </c>
      <c r="AD33" s="215">
        <v>14519</v>
      </c>
      <c r="AE33" s="212">
        <v>219232</v>
      </c>
      <c r="AF33" s="212">
        <v>477556</v>
      </c>
      <c r="AG33" s="212">
        <v>329938</v>
      </c>
      <c r="AH33" s="228">
        <v>1900780.7</v>
      </c>
      <c r="AI33" s="228">
        <v>1396913.4</v>
      </c>
    </row>
    <row r="34" spans="1:35" s="229" customFormat="1" ht="15.75" thickBot="1" x14ac:dyDescent="0.3">
      <c r="A34" s="225">
        <v>2017</v>
      </c>
      <c r="B34" s="226">
        <v>28158</v>
      </c>
      <c r="C34" s="216">
        <v>10034955</v>
      </c>
      <c r="D34" s="226">
        <v>1906703</v>
      </c>
      <c r="E34" s="226">
        <v>407795</v>
      </c>
      <c r="F34" s="226">
        <v>14326097</v>
      </c>
      <c r="G34" s="227">
        <v>54282</v>
      </c>
      <c r="H34" s="227">
        <v>43311</v>
      </c>
      <c r="I34" s="226">
        <v>6016</v>
      </c>
      <c r="J34" s="227">
        <v>1673327</v>
      </c>
      <c r="K34" s="227">
        <v>2912743</v>
      </c>
      <c r="L34" s="227">
        <v>3619</v>
      </c>
      <c r="M34" s="227">
        <v>750</v>
      </c>
      <c r="N34" s="228">
        <v>0</v>
      </c>
      <c r="O34" s="227">
        <v>2610</v>
      </c>
      <c r="P34" s="228">
        <v>0</v>
      </c>
      <c r="Q34" s="226">
        <v>1219</v>
      </c>
      <c r="R34" s="226">
        <v>124</v>
      </c>
      <c r="S34" s="226">
        <v>4079</v>
      </c>
      <c r="T34" s="226">
        <v>6179</v>
      </c>
      <c r="U34" s="226">
        <v>2667453</v>
      </c>
      <c r="V34" s="226">
        <v>1174502</v>
      </c>
      <c r="W34" s="226">
        <v>292390</v>
      </c>
      <c r="X34" s="227">
        <v>679807</v>
      </c>
      <c r="Y34" s="227">
        <v>127763</v>
      </c>
      <c r="Z34" s="227">
        <v>352165</v>
      </c>
      <c r="AA34" s="227">
        <v>55673</v>
      </c>
      <c r="AB34" s="227">
        <v>1026575</v>
      </c>
      <c r="AC34" s="227">
        <v>226459</v>
      </c>
      <c r="AD34" s="226">
        <v>15168</v>
      </c>
      <c r="AE34" s="226">
        <v>217874</v>
      </c>
      <c r="AF34" s="227">
        <v>553515</v>
      </c>
      <c r="AG34" s="226">
        <v>352496</v>
      </c>
      <c r="AH34" s="226">
        <f>'[1]3D Direct N2O emissions'!$AE$73</f>
        <v>2122477.6999999997</v>
      </c>
      <c r="AI34" s="226">
        <f>'[1]3D Direct N2O emissions'!$AE$87</f>
        <v>1514386.8</v>
      </c>
    </row>
    <row r="35" spans="1:35" ht="15.75" thickBot="1" x14ac:dyDescent="0.3">
      <c r="A35" s="210">
        <v>2018</v>
      </c>
      <c r="B35" s="212">
        <f>'[1]3D Direct N2O emissions'!$AF$12</f>
        <v>28636</v>
      </c>
      <c r="C35" s="212">
        <f>'[1]3D Direct N2O emissions'!$AF$13</f>
        <v>10143671</v>
      </c>
      <c r="D35" s="212">
        <f>'[1]3D Direct N2O emissions'!$AF$16</f>
        <v>1870710</v>
      </c>
      <c r="E35" s="212">
        <f>'[1]3D Direct N2O emissions'!$AF$17</f>
        <v>383722</v>
      </c>
      <c r="F35" s="212">
        <f>'[1]3D Direct N2O emissions'!$AF$21</f>
        <v>18663939</v>
      </c>
      <c r="G35" s="212">
        <f>'[1]3D Direct N2O emissions'!$AF$22</f>
        <v>76309</v>
      </c>
      <c r="H35" s="212">
        <f>'[1]3D Direct N2O emissions'!$AF$23</f>
        <v>43355</v>
      </c>
      <c r="I35" s="212">
        <f>'[1]3D Direct N2O emissions'!$AF$25</f>
        <v>5486</v>
      </c>
      <c r="J35" s="212">
        <f>'[1]3D Direct N2O emissions'!$AF$32</f>
        <v>1610907</v>
      </c>
      <c r="K35" s="212">
        <f>'[1]3D Direct N2O emissions'!$AF$33</f>
        <v>3062690</v>
      </c>
      <c r="L35" s="212">
        <f>'[1]3D Direct N2O emissions'!$AF$34</f>
        <v>3196</v>
      </c>
      <c r="M35" s="212">
        <f>'[1]3D Direct N2O emissions'!$AF$38</f>
        <v>473</v>
      </c>
      <c r="N35" s="212">
        <f>'[1]3D Direct N2O emissions'!$AF$40</f>
        <v>119</v>
      </c>
      <c r="O35" s="212">
        <f>'[1]3D Direct N2O emissions'!$AF$41</f>
        <v>2763</v>
      </c>
      <c r="P35" s="212">
        <v>0</v>
      </c>
      <c r="Q35" s="212">
        <f>'[1]3D Direct N2O emissions'!$AF$43</f>
        <v>1259</v>
      </c>
      <c r="R35" s="212">
        <f>'[1]3D Direct N2O emissions'!$AF$44</f>
        <v>219</v>
      </c>
      <c r="S35" s="212">
        <f>'[1]3D Direct N2O emissions'!$AF$45</f>
        <v>2159</v>
      </c>
      <c r="T35" s="212">
        <f>'[1]3D Direct N2O emissions'!$AF$48</f>
        <v>7526</v>
      </c>
      <c r="U35" s="212">
        <f>'[1]3D Direct N2O emissions'!$AF$50</f>
        <v>3022758</v>
      </c>
      <c r="V35" s="212">
        <f>'[1]3D Direct N2O emissions'!$AF$53</f>
        <v>978266</v>
      </c>
      <c r="W35" s="212">
        <f>'[1]3D Direct N2O emissions'!$AF$55</f>
        <v>284126</v>
      </c>
      <c r="X35" s="212">
        <f>'[1]3D Direct N2O emissions'!$AF$57</f>
        <v>742899</v>
      </c>
      <c r="Y35" s="212">
        <f>'[1]3D Direct N2O emissions'!$AF$58</f>
        <v>137829</v>
      </c>
      <c r="Z35" s="212">
        <f>'[1]3D Direct N2O emissions'!$AF$59</f>
        <v>350159</v>
      </c>
      <c r="AA35" s="212">
        <f>'[1]3D Direct N2O emissions'!$AF$60</f>
        <v>57975</v>
      </c>
      <c r="AB35" s="212">
        <f>'[1]3D Direct N2O emissions'!$AF$61</f>
        <v>1065537</v>
      </c>
      <c r="AC35" s="212">
        <f>'[1]3D Direct N2O emissions'!$AF$62</f>
        <v>229662</v>
      </c>
      <c r="AD35" s="212">
        <f>'[1]3D Direct N2O emissions'!$AF$63</f>
        <v>15511</v>
      </c>
      <c r="AE35" s="212">
        <f>'[1]3D Direct N2O emissions'!$AF$64</f>
        <v>232836</v>
      </c>
      <c r="AF35" s="212">
        <f>'[1]3D Direct N2O emissions'!$AF$65</f>
        <v>583875</v>
      </c>
      <c r="AG35" s="212">
        <f>'[1]3D Direct N2O emissions'!$AF$66</f>
        <v>349551</v>
      </c>
      <c r="AH35" s="228">
        <f>'[1]3D Direct N2O emissions'!$AF$73</f>
        <v>2426900</v>
      </c>
      <c r="AI35" s="228">
        <f>'[1]3D Direct N2O emissions'!$AF$87</f>
        <v>1700995.8</v>
      </c>
    </row>
    <row r="36" spans="1:35" ht="15.75" thickBot="1" x14ac:dyDescent="0.3">
      <c r="A36" s="53">
        <v>2019</v>
      </c>
      <c r="B36" s="230">
        <v>26182</v>
      </c>
      <c r="C36" s="231">
        <v>10297107</v>
      </c>
      <c r="D36" s="230">
        <v>1879947</v>
      </c>
      <c r="E36" s="230">
        <v>361573</v>
      </c>
      <c r="F36" s="230">
        <v>17432223</v>
      </c>
      <c r="G36" s="230">
        <v>60010</v>
      </c>
      <c r="H36" s="232">
        <v>39991</v>
      </c>
      <c r="I36" s="230">
        <v>1395</v>
      </c>
      <c r="J36" s="232">
        <v>798215</v>
      </c>
      <c r="K36" s="232">
        <v>3569150</v>
      </c>
      <c r="L36" s="232">
        <v>6197</v>
      </c>
      <c r="M36" s="232">
        <v>583</v>
      </c>
      <c r="N36" s="230">
        <v>0</v>
      </c>
      <c r="O36" s="232">
        <v>3161</v>
      </c>
      <c r="P36" s="224">
        <v>0</v>
      </c>
      <c r="Q36" s="230">
        <v>1214</v>
      </c>
      <c r="R36" s="230">
        <v>218</v>
      </c>
      <c r="S36" s="230">
        <v>1947</v>
      </c>
      <c r="T36" s="230">
        <v>4724</v>
      </c>
      <c r="U36" s="230">
        <v>2626788</v>
      </c>
      <c r="V36" s="230">
        <v>917163</v>
      </c>
      <c r="W36" s="230">
        <v>254072</v>
      </c>
      <c r="X36" s="232">
        <v>689401</v>
      </c>
      <c r="Y36" s="232">
        <v>129013</v>
      </c>
      <c r="Z36" s="232">
        <v>340635</v>
      </c>
      <c r="AA36" s="232">
        <v>54862</v>
      </c>
      <c r="AB36" s="232">
        <v>985842</v>
      </c>
      <c r="AC36" s="232">
        <v>223326</v>
      </c>
      <c r="AD36" s="230">
        <v>13872</v>
      </c>
      <c r="AE36" s="230">
        <v>206775</v>
      </c>
      <c r="AF36" s="232">
        <v>518944</v>
      </c>
      <c r="AG36" s="230">
        <v>335526</v>
      </c>
      <c r="AH36" s="230">
        <v>2202480.6999999997</v>
      </c>
      <c r="AI36" s="212">
        <v>1241705.3999999999</v>
      </c>
    </row>
    <row r="37" spans="1:35" ht="15.75" thickBot="1" x14ac:dyDescent="0.3">
      <c r="A37" s="53">
        <v>2020</v>
      </c>
      <c r="B37" s="323">
        <v>28487</v>
      </c>
      <c r="C37" s="323">
        <v>6754534</v>
      </c>
      <c r="D37" s="323">
        <v>1154521</v>
      </c>
      <c r="E37" s="323">
        <v>196659</v>
      </c>
      <c r="F37" s="323">
        <v>10942348</v>
      </c>
      <c r="G37" s="323">
        <v>35399</v>
      </c>
      <c r="H37" s="323">
        <v>24958</v>
      </c>
      <c r="I37" s="323">
        <v>1294</v>
      </c>
      <c r="J37" s="323">
        <v>780155</v>
      </c>
      <c r="K37" s="323">
        <v>2198665</v>
      </c>
      <c r="L37" s="323">
        <v>1806</v>
      </c>
      <c r="M37" s="323">
        <v>357</v>
      </c>
      <c r="N37" s="323">
        <v>36</v>
      </c>
      <c r="O37" s="323">
        <v>2971</v>
      </c>
      <c r="P37" s="323">
        <v>0</v>
      </c>
      <c r="Q37" s="323">
        <v>1151</v>
      </c>
      <c r="R37" s="323">
        <v>213</v>
      </c>
      <c r="S37" s="323">
        <v>2040</v>
      </c>
      <c r="T37" s="323">
        <v>5487</v>
      </c>
      <c r="U37" s="323">
        <v>2698496</v>
      </c>
      <c r="V37" s="323">
        <v>778299</v>
      </c>
      <c r="W37" s="323">
        <v>221624</v>
      </c>
      <c r="X37" s="323">
        <v>698424</v>
      </c>
      <c r="Y37" s="323">
        <v>123153</v>
      </c>
      <c r="Z37" s="323">
        <v>326740</v>
      </c>
      <c r="AA37" s="323">
        <v>57164</v>
      </c>
      <c r="AB37" s="323">
        <v>973667</v>
      </c>
      <c r="AC37" s="323">
        <v>207395</v>
      </c>
      <c r="AD37" s="323">
        <v>14316</v>
      </c>
      <c r="AE37" s="323">
        <v>208130</v>
      </c>
      <c r="AF37" s="323">
        <v>512302</v>
      </c>
      <c r="AG37" s="323">
        <v>332013</v>
      </c>
      <c r="AH37" s="323">
        <v>1903311.2</v>
      </c>
      <c r="AI37" s="323">
        <v>1051507.2</v>
      </c>
    </row>
    <row r="38" spans="1:35" ht="15.75" thickBot="1" x14ac:dyDescent="0.3">
      <c r="A38" s="53">
        <v>2021</v>
      </c>
      <c r="B38" s="335">
        <v>35101</v>
      </c>
      <c r="C38" s="335">
        <v>10433751</v>
      </c>
      <c r="D38" s="335">
        <v>1981030</v>
      </c>
      <c r="E38" s="335">
        <v>209845</v>
      </c>
      <c r="F38" s="335">
        <v>14820693</v>
      </c>
      <c r="G38" s="335">
        <v>33753</v>
      </c>
      <c r="H38" s="335">
        <v>15152</v>
      </c>
      <c r="I38" s="335">
        <v>2726</v>
      </c>
      <c r="J38" s="335">
        <v>1375067</v>
      </c>
      <c r="K38" s="335">
        <v>2843531</v>
      </c>
      <c r="L38" s="335">
        <v>3355</v>
      </c>
      <c r="M38" s="335">
        <v>1008</v>
      </c>
      <c r="N38" s="335">
        <v>134</v>
      </c>
      <c r="O38" s="335">
        <v>2767</v>
      </c>
      <c r="P38" s="335">
        <v>0</v>
      </c>
      <c r="Q38" s="335">
        <v>971</v>
      </c>
      <c r="R38" s="335">
        <v>208</v>
      </c>
      <c r="S38" s="335">
        <v>3313</v>
      </c>
      <c r="T38" s="335">
        <v>5639</v>
      </c>
      <c r="U38" s="335">
        <v>1397835</v>
      </c>
      <c r="V38" s="335">
        <v>783534</v>
      </c>
      <c r="W38" s="335">
        <v>150883</v>
      </c>
      <c r="X38" s="335">
        <v>753377</v>
      </c>
      <c r="Y38" s="335">
        <v>143490</v>
      </c>
      <c r="Z38" s="335">
        <v>357213</v>
      </c>
      <c r="AA38" s="335">
        <v>60601</v>
      </c>
      <c r="AB38" s="335">
        <v>919961</v>
      </c>
      <c r="AC38" s="335">
        <v>248735</v>
      </c>
      <c r="AD38" s="335">
        <v>14493</v>
      </c>
      <c r="AE38" s="335">
        <v>220005</v>
      </c>
      <c r="AF38" s="335">
        <v>382202</v>
      </c>
      <c r="AG38" s="335">
        <v>369663</v>
      </c>
      <c r="AH38" s="335">
        <v>2011467.4999999998</v>
      </c>
      <c r="AI38" s="335">
        <v>1032773.3999999999</v>
      </c>
    </row>
    <row r="39" spans="1:35" ht="15.75" thickBot="1" x14ac:dyDescent="0.3">
      <c r="A39" s="53">
        <v>2022</v>
      </c>
      <c r="B39" s="335">
        <v>34900</v>
      </c>
      <c r="C39" s="335">
        <v>8684200</v>
      </c>
      <c r="D39" s="335">
        <v>1706650</v>
      </c>
      <c r="E39" s="335">
        <v>171600</v>
      </c>
      <c r="F39" s="335">
        <v>8037100</v>
      </c>
      <c r="G39" s="335">
        <v>14800</v>
      </c>
      <c r="H39" s="335">
        <v>17100</v>
      </c>
      <c r="I39" s="335">
        <v>2726</v>
      </c>
      <c r="J39" s="335">
        <v>1229532</v>
      </c>
      <c r="K39" s="335">
        <v>2106600</v>
      </c>
      <c r="L39" s="335">
        <v>2500</v>
      </c>
      <c r="M39" s="335">
        <v>1008</v>
      </c>
      <c r="N39" s="335">
        <v>200</v>
      </c>
      <c r="O39" s="335">
        <v>1300</v>
      </c>
      <c r="P39" s="335">
        <v>0</v>
      </c>
      <c r="Q39" s="335">
        <v>200</v>
      </c>
      <c r="R39" s="335">
        <v>189</v>
      </c>
      <c r="S39" s="335">
        <v>1900</v>
      </c>
      <c r="T39" s="335">
        <v>6200</v>
      </c>
      <c r="U39" s="335">
        <v>1179900</v>
      </c>
      <c r="V39" s="335">
        <v>281300</v>
      </c>
      <c r="W39" s="335">
        <v>60900</v>
      </c>
      <c r="X39" s="335">
        <v>509500</v>
      </c>
      <c r="Y39" s="335">
        <v>105672</v>
      </c>
      <c r="Z39" s="335">
        <v>263100</v>
      </c>
      <c r="AA39" s="335">
        <v>50200</v>
      </c>
      <c r="AB39" s="335">
        <v>689700</v>
      </c>
      <c r="AC39" s="335">
        <v>182900</v>
      </c>
      <c r="AD39" s="335">
        <v>14734</v>
      </c>
      <c r="AE39" s="335">
        <v>166756</v>
      </c>
      <c r="AF39" s="335">
        <v>178355</v>
      </c>
      <c r="AG39" s="335">
        <v>265183</v>
      </c>
      <c r="AH39" s="335">
        <v>1597750</v>
      </c>
      <c r="AI39" s="335">
        <v>854280</v>
      </c>
    </row>
    <row r="40" spans="1:35" ht="15.75" thickBot="1" x14ac:dyDescent="0.3">
      <c r="A40" s="53">
        <v>2023</v>
      </c>
      <c r="B40" s="323">
        <v>29589</v>
      </c>
      <c r="C40" s="323">
        <v>9624074</v>
      </c>
      <c r="D40" s="323">
        <v>1997624</v>
      </c>
      <c r="E40" s="323">
        <v>155202</v>
      </c>
      <c r="F40" s="323">
        <v>8743995</v>
      </c>
      <c r="G40" s="323">
        <v>20777</v>
      </c>
      <c r="H40" s="323">
        <v>12214</v>
      </c>
      <c r="I40" s="323">
        <v>4063</v>
      </c>
      <c r="J40" s="323">
        <v>1789667</v>
      </c>
      <c r="K40" s="323">
        <v>2015621</v>
      </c>
      <c r="L40" s="323">
        <v>2887</v>
      </c>
      <c r="M40" s="323">
        <v>392</v>
      </c>
      <c r="N40" s="323">
        <v>487</v>
      </c>
      <c r="O40" s="323">
        <v>1160</v>
      </c>
      <c r="P40" s="323">
        <v>0</v>
      </c>
      <c r="Q40" s="323">
        <v>494</v>
      </c>
      <c r="R40" s="323">
        <v>184</v>
      </c>
      <c r="S40" s="323">
        <v>3062</v>
      </c>
      <c r="T40" s="323">
        <v>3692</v>
      </c>
      <c r="U40" s="323">
        <v>1183467</v>
      </c>
      <c r="V40" s="323">
        <v>403672</v>
      </c>
      <c r="W40" s="323">
        <v>54956</v>
      </c>
      <c r="X40" s="323">
        <v>474182</v>
      </c>
      <c r="Y40" s="323">
        <v>103717</v>
      </c>
      <c r="Z40" s="323">
        <v>253072</v>
      </c>
      <c r="AA40" s="323">
        <v>45801</v>
      </c>
      <c r="AB40" s="323">
        <v>643316</v>
      </c>
      <c r="AC40" s="323">
        <v>179659</v>
      </c>
      <c r="AD40" s="323">
        <v>16189</v>
      </c>
      <c r="AE40" s="323">
        <v>160714</v>
      </c>
      <c r="AF40" s="323">
        <v>179107</v>
      </c>
      <c r="AG40" s="323">
        <v>243113</v>
      </c>
      <c r="AH40" s="323">
        <v>1541586.2</v>
      </c>
      <c r="AI40" s="323">
        <v>847653</v>
      </c>
    </row>
  </sheetData>
  <mergeCells count="37">
    <mergeCell ref="AE4:AE5"/>
    <mergeCell ref="AF4:AF5"/>
    <mergeCell ref="AG4:AG5"/>
    <mergeCell ref="AI4:AI5"/>
    <mergeCell ref="B3:AI3"/>
    <mergeCell ref="L4:L5"/>
    <mergeCell ref="Z4:Z5"/>
    <mergeCell ref="AH4:AH5"/>
    <mergeCell ref="AA4:AA5"/>
    <mergeCell ref="AB4:AB5"/>
    <mergeCell ref="AC4:AC5"/>
    <mergeCell ref="AD4:AD5"/>
    <mergeCell ref="R4:R5"/>
    <mergeCell ref="T4:T5"/>
    <mergeCell ref="U4:U5"/>
    <mergeCell ref="V4:V5"/>
    <mergeCell ref="W4:W5"/>
    <mergeCell ref="X4:X5"/>
    <mergeCell ref="Y4:Y5"/>
    <mergeCell ref="S4:S5"/>
    <mergeCell ref="A1:I1"/>
    <mergeCell ref="J4:J5"/>
    <mergeCell ref="K4:K5"/>
    <mergeCell ref="M4:M5"/>
    <mergeCell ref="N4:N5"/>
    <mergeCell ref="O4:O5"/>
    <mergeCell ref="P4:P5"/>
    <mergeCell ref="Q4:Q5"/>
    <mergeCell ref="A3:A5"/>
    <mergeCell ref="B4:B5"/>
    <mergeCell ref="C4:C5"/>
    <mergeCell ref="D4:D5"/>
    <mergeCell ref="E4:E5"/>
    <mergeCell ref="G4:G5"/>
    <mergeCell ref="H4:H5"/>
    <mergeCell ref="I4:I5"/>
    <mergeCell ref="F4:F5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99FF"/>
  </sheetPr>
  <dimension ref="C3:AM86"/>
  <sheetViews>
    <sheetView topLeftCell="T61" workbookViewId="0">
      <selection activeCell="AL47" sqref="AL47"/>
    </sheetView>
  </sheetViews>
  <sheetFormatPr defaultRowHeight="15" x14ac:dyDescent="0.25"/>
  <cols>
    <col min="3" max="3" width="17.28515625" customWidth="1"/>
    <col min="4" max="4" width="12.7109375" customWidth="1"/>
    <col min="5" max="5" width="13.42578125" customWidth="1"/>
    <col min="6" max="6" width="13.5703125" customWidth="1"/>
    <col min="7" max="7" width="12.7109375" customWidth="1"/>
    <col min="8" max="9" width="11.85546875" customWidth="1"/>
    <col min="10" max="10" width="11.42578125" customWidth="1"/>
    <col min="11" max="11" width="13.140625" customWidth="1"/>
    <col min="12" max="12" width="12.85546875" customWidth="1"/>
    <col min="13" max="13" width="13.5703125" customWidth="1"/>
    <col min="14" max="14" width="12.42578125" customWidth="1"/>
    <col min="15" max="15" width="13.28515625" customWidth="1"/>
    <col min="16" max="16" width="15.7109375" customWidth="1"/>
    <col min="17" max="17" width="11.85546875" customWidth="1"/>
    <col min="18" max="18" width="12" customWidth="1"/>
    <col min="19" max="19" width="13.7109375" customWidth="1"/>
    <col min="20" max="20" width="11.28515625" customWidth="1"/>
    <col min="21" max="21" width="12" customWidth="1"/>
    <col min="22" max="22" width="11.7109375" customWidth="1"/>
    <col min="23" max="23" width="11.5703125" customWidth="1"/>
    <col min="24" max="24" width="12" customWidth="1"/>
    <col min="25" max="25" width="12.42578125" customWidth="1"/>
    <col min="26" max="26" width="12.5703125" customWidth="1"/>
    <col min="27" max="27" width="11.42578125" customWidth="1"/>
    <col min="28" max="38" width="12.140625" customWidth="1"/>
    <col min="39" max="39" width="29.85546875" customWidth="1"/>
  </cols>
  <sheetData>
    <row r="3" spans="3:39" ht="15.75" x14ac:dyDescent="0.25">
      <c r="C3" s="402" t="s">
        <v>258</v>
      </c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403"/>
      <c r="Y3" s="403"/>
      <c r="Z3" s="403"/>
      <c r="AA3" s="403"/>
      <c r="AB3" s="403"/>
      <c r="AC3" s="404"/>
      <c r="AD3" s="404"/>
      <c r="AE3" s="403"/>
      <c r="AF3" s="403"/>
      <c r="AG3" s="403"/>
      <c r="AH3" s="403"/>
      <c r="AI3" s="403"/>
      <c r="AJ3" s="403"/>
      <c r="AK3" s="403"/>
      <c r="AL3" s="403"/>
      <c r="AM3" s="405"/>
    </row>
    <row r="4" spans="3:39" x14ac:dyDescent="0.25">
      <c r="C4" s="406" t="s">
        <v>265</v>
      </c>
      <c r="D4" s="408" t="s">
        <v>267</v>
      </c>
      <c r="E4" s="409"/>
      <c r="F4" s="409"/>
      <c r="G4" s="409"/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  <c r="Z4" s="409"/>
      <c r="AA4" s="409"/>
      <c r="AB4" s="410"/>
      <c r="AC4" s="236"/>
      <c r="AD4" s="236"/>
      <c r="AE4" s="237"/>
      <c r="AF4" s="236"/>
      <c r="AG4" s="236"/>
      <c r="AH4" s="236"/>
      <c r="AI4" s="237"/>
      <c r="AJ4" s="237"/>
      <c r="AK4" s="237"/>
      <c r="AL4" s="237"/>
      <c r="AM4" s="411" t="s">
        <v>268</v>
      </c>
    </row>
    <row r="5" spans="3:39" x14ac:dyDescent="0.25">
      <c r="C5" s="407"/>
      <c r="D5" s="133">
        <v>1989</v>
      </c>
      <c r="E5" s="133">
        <v>1990</v>
      </c>
      <c r="F5" s="133">
        <v>1991</v>
      </c>
      <c r="G5" s="133">
        <v>1992</v>
      </c>
      <c r="H5" s="133">
        <v>1993</v>
      </c>
      <c r="I5" s="133">
        <v>1994</v>
      </c>
      <c r="J5" s="133">
        <v>1995</v>
      </c>
      <c r="K5" s="133">
        <v>1996</v>
      </c>
      <c r="L5" s="133">
        <v>1997</v>
      </c>
      <c r="M5" s="133">
        <v>1998</v>
      </c>
      <c r="N5" s="133">
        <v>1999</v>
      </c>
      <c r="O5" s="133">
        <v>2000</v>
      </c>
      <c r="P5" s="133">
        <v>2001</v>
      </c>
      <c r="Q5" s="133">
        <v>2002</v>
      </c>
      <c r="R5" s="133">
        <v>2003</v>
      </c>
      <c r="S5" s="133">
        <v>2004</v>
      </c>
      <c r="T5" s="133">
        <v>2005</v>
      </c>
      <c r="U5" s="133">
        <v>2006</v>
      </c>
      <c r="V5" s="133">
        <v>2007</v>
      </c>
      <c r="W5" s="133">
        <v>2008</v>
      </c>
      <c r="X5" s="133">
        <v>2009</v>
      </c>
      <c r="Y5" s="133">
        <v>2010</v>
      </c>
      <c r="Z5" s="133">
        <v>2011</v>
      </c>
      <c r="AA5" s="134">
        <v>2012</v>
      </c>
      <c r="AB5" s="134">
        <v>2013</v>
      </c>
      <c r="AC5" s="134">
        <v>2014</v>
      </c>
      <c r="AD5" s="153">
        <v>2015</v>
      </c>
      <c r="AE5" s="134">
        <v>2016</v>
      </c>
      <c r="AF5" s="134">
        <v>2017</v>
      </c>
      <c r="AG5" s="134">
        <v>2018</v>
      </c>
      <c r="AH5" s="134">
        <v>2019</v>
      </c>
      <c r="AI5" s="134">
        <v>2020</v>
      </c>
      <c r="AJ5" s="134">
        <v>2021</v>
      </c>
      <c r="AK5" s="134">
        <v>2022</v>
      </c>
      <c r="AL5" s="153">
        <v>2023</v>
      </c>
      <c r="AM5" s="407"/>
    </row>
    <row r="6" spans="3:39" ht="22.5" x14ac:dyDescent="0.25">
      <c r="C6" s="67" t="s">
        <v>184</v>
      </c>
      <c r="D6" s="121">
        <v>6027200</v>
      </c>
      <c r="E6" s="122">
        <v>5704019</v>
      </c>
      <c r="F6" s="122">
        <v>6048950</v>
      </c>
      <c r="G6" s="122">
        <v>5773881</v>
      </c>
      <c r="H6" s="122">
        <v>6394957</v>
      </c>
      <c r="I6" s="122">
        <v>6557564</v>
      </c>
      <c r="J6" s="122">
        <v>6444844</v>
      </c>
      <c r="K6" s="122">
        <v>5842791</v>
      </c>
      <c r="L6" s="122">
        <v>6319763</v>
      </c>
      <c r="M6" s="122">
        <v>5920583</v>
      </c>
      <c r="N6" s="122">
        <v>5370743</v>
      </c>
      <c r="O6" s="122">
        <v>5655182</v>
      </c>
      <c r="P6" s="122">
        <v>6294926</v>
      </c>
      <c r="Q6" s="122">
        <v>6038077</v>
      </c>
      <c r="R6" s="122">
        <v>5541817</v>
      </c>
      <c r="S6" s="122">
        <v>6265391</v>
      </c>
      <c r="T6" s="122">
        <v>5865671</v>
      </c>
      <c r="U6" s="122">
        <v>5114415</v>
      </c>
      <c r="V6" s="122">
        <v>5129183</v>
      </c>
      <c r="W6" s="122">
        <v>5210710</v>
      </c>
      <c r="X6" s="122">
        <v>5282445</v>
      </c>
      <c r="Y6" s="122">
        <v>5040646</v>
      </c>
      <c r="Z6" s="122">
        <v>5224729</v>
      </c>
      <c r="AA6" s="122">
        <v>5440281</v>
      </c>
      <c r="AB6" s="122">
        <v>5421181</v>
      </c>
      <c r="AC6" s="141">
        <v>5443213</v>
      </c>
      <c r="AD6" s="141">
        <v>5463600</v>
      </c>
      <c r="AE6" s="141">
        <v>5486953</v>
      </c>
      <c r="AF6" s="141">
        <v>5192340</v>
      </c>
      <c r="AG6" s="141">
        <f>'[1]3D Direct N2O emissions'!BM10</f>
        <v>5257168.37</v>
      </c>
      <c r="AH6" s="141">
        <v>5569089.5499999998</v>
      </c>
      <c r="AI6" s="141">
        <v>5607806.0199999996</v>
      </c>
      <c r="AJ6" s="141">
        <v>5351547.16</v>
      </c>
      <c r="AK6" s="141">
        <v>5183820</v>
      </c>
      <c r="AL6" s="141">
        <v>5168467</v>
      </c>
      <c r="AM6" s="67" t="s">
        <v>184</v>
      </c>
    </row>
    <row r="7" spans="3:39" ht="22.5" x14ac:dyDescent="0.25">
      <c r="C7" s="68" t="s">
        <v>185</v>
      </c>
      <c r="D7" s="69">
        <f>D8+D9</f>
        <v>2359000</v>
      </c>
      <c r="E7" s="70">
        <v>2297658</v>
      </c>
      <c r="F7" s="70">
        <v>2217117</v>
      </c>
      <c r="G7" s="70">
        <v>1475386</v>
      </c>
      <c r="H7" s="70">
        <v>2307445</v>
      </c>
      <c r="I7" s="70">
        <v>2440862</v>
      </c>
      <c r="J7" s="70">
        <v>2501429</v>
      </c>
      <c r="K7" s="70">
        <v>1797738</v>
      </c>
      <c r="L7" s="70">
        <v>2424396</v>
      </c>
      <c r="M7" s="70">
        <v>2033401</v>
      </c>
      <c r="N7" s="70">
        <v>1686883</v>
      </c>
      <c r="O7" s="70">
        <v>1954269</v>
      </c>
      <c r="P7" s="70">
        <v>2558571</v>
      </c>
      <c r="Q7" s="70">
        <v>2309794</v>
      </c>
      <c r="R7" s="70">
        <v>1748029</v>
      </c>
      <c r="S7" s="70">
        <v>2317855</v>
      </c>
      <c r="T7" s="70">
        <v>2496627</v>
      </c>
      <c r="U7" s="70">
        <v>2029808</v>
      </c>
      <c r="V7" s="70">
        <v>1987114</v>
      </c>
      <c r="W7" s="70">
        <v>2123281</v>
      </c>
      <c r="X7" s="70">
        <v>2164347</v>
      </c>
      <c r="Y7" s="70">
        <v>2176945</v>
      </c>
      <c r="Z7" s="70">
        <v>1959362</v>
      </c>
      <c r="AA7" s="70">
        <v>2006306</v>
      </c>
      <c r="AB7" s="70">
        <v>2114724</v>
      </c>
      <c r="AC7" s="70">
        <v>2123034</v>
      </c>
      <c r="AD7" s="70">
        <v>2116200</v>
      </c>
      <c r="AE7" s="70">
        <v>2148192</v>
      </c>
      <c r="AF7" s="70">
        <f>'[1]3D Direct N2O emissions'!$BL$11</f>
        <v>2062505</v>
      </c>
      <c r="AG7" s="70">
        <f>'[1]3D Direct N2O emissions'!BM11</f>
        <v>2126417.4</v>
      </c>
      <c r="AH7" s="70">
        <v>2177725.66</v>
      </c>
      <c r="AI7" s="70">
        <v>2292939.9700000002</v>
      </c>
      <c r="AJ7" s="70">
        <v>2187185.59</v>
      </c>
      <c r="AK7" s="70">
        <v>2181340</v>
      </c>
      <c r="AL7" s="70">
        <v>2328365.0799999996</v>
      </c>
      <c r="AM7" s="68" t="s">
        <v>185</v>
      </c>
    </row>
    <row r="8" spans="3:39" x14ac:dyDescent="0.25">
      <c r="C8" s="68" t="s">
        <v>186</v>
      </c>
      <c r="D8" s="119">
        <v>40000</v>
      </c>
      <c r="E8" s="70">
        <v>44445</v>
      </c>
      <c r="F8" s="70">
        <v>62799</v>
      </c>
      <c r="G8" s="70">
        <v>14588</v>
      </c>
      <c r="H8" s="70">
        <v>25824</v>
      </c>
      <c r="I8" s="70">
        <v>28742</v>
      </c>
      <c r="J8" s="70">
        <v>20597</v>
      </c>
      <c r="K8" s="70">
        <v>16034</v>
      </c>
      <c r="L8" s="70">
        <v>16116</v>
      </c>
      <c r="M8" s="70">
        <v>13601</v>
      </c>
      <c r="N8" s="70">
        <v>11511</v>
      </c>
      <c r="O8" s="70">
        <v>14071</v>
      </c>
      <c r="P8" s="70">
        <v>12311</v>
      </c>
      <c r="Q8" s="70">
        <v>12271</v>
      </c>
      <c r="R8" s="70">
        <v>12805</v>
      </c>
      <c r="S8" s="70">
        <v>21907</v>
      </c>
      <c r="T8" s="70">
        <v>20653</v>
      </c>
      <c r="U8" s="70">
        <v>17243</v>
      </c>
      <c r="V8" s="70">
        <v>12092</v>
      </c>
      <c r="W8" s="70">
        <v>13015</v>
      </c>
      <c r="X8" s="70">
        <v>15519</v>
      </c>
      <c r="Y8" s="70">
        <v>14557</v>
      </c>
      <c r="Z8" s="70">
        <v>12354</v>
      </c>
      <c r="AA8" s="70">
        <v>8673</v>
      </c>
      <c r="AB8" s="70">
        <v>10739</v>
      </c>
      <c r="AC8" s="142">
        <v>10168</v>
      </c>
      <c r="AD8" s="142">
        <v>9600</v>
      </c>
      <c r="AE8" s="142">
        <v>10461</v>
      </c>
      <c r="AF8" s="142">
        <v>9588</v>
      </c>
      <c r="AG8" s="142">
        <f>'[1]3D Direct N2O emissions'!BM12</f>
        <v>10263.5</v>
      </c>
      <c r="AH8" s="142">
        <v>9355.33</v>
      </c>
      <c r="AI8" s="142">
        <v>11251.79</v>
      </c>
      <c r="AJ8" s="142">
        <v>12108.23</v>
      </c>
      <c r="AK8" s="142">
        <v>12700</v>
      </c>
      <c r="AL8" s="142">
        <v>10673.53</v>
      </c>
      <c r="AM8" s="68" t="s">
        <v>186</v>
      </c>
    </row>
    <row r="9" spans="3:39" ht="22.5" x14ac:dyDescent="0.25">
      <c r="C9" s="68" t="s">
        <v>187</v>
      </c>
      <c r="D9" s="69">
        <v>2319000</v>
      </c>
      <c r="E9" s="70">
        <v>2253213</v>
      </c>
      <c r="F9" s="70">
        <v>2154318</v>
      </c>
      <c r="G9" s="70">
        <v>1460798</v>
      </c>
      <c r="H9" s="70">
        <v>2281621</v>
      </c>
      <c r="I9" s="70">
        <v>2412120</v>
      </c>
      <c r="J9" s="70">
        <v>2480832</v>
      </c>
      <c r="K9" s="70">
        <v>1781704</v>
      </c>
      <c r="L9" s="70">
        <v>2408280</v>
      </c>
      <c r="M9" s="70">
        <v>2019800</v>
      </c>
      <c r="N9" s="70">
        <v>1675372</v>
      </c>
      <c r="O9" s="70">
        <v>1940198</v>
      </c>
      <c r="P9" s="70">
        <v>2546260</v>
      </c>
      <c r="Q9" s="70">
        <v>2297523</v>
      </c>
      <c r="R9" s="70">
        <v>1735224</v>
      </c>
      <c r="S9" s="70">
        <v>2295948</v>
      </c>
      <c r="T9" s="70">
        <v>2475974</v>
      </c>
      <c r="U9" s="70">
        <v>2012565</v>
      </c>
      <c r="V9" s="70">
        <v>1975022</v>
      </c>
      <c r="W9" s="70">
        <v>2110266</v>
      </c>
      <c r="X9" s="70">
        <v>2148828</v>
      </c>
      <c r="Y9" s="70">
        <v>2162388</v>
      </c>
      <c r="Z9" s="70">
        <v>1947008</v>
      </c>
      <c r="AA9" s="70">
        <v>1997633</v>
      </c>
      <c r="AB9" s="70">
        <v>2103985</v>
      </c>
      <c r="AC9" s="70">
        <v>2112866</v>
      </c>
      <c r="AD9" s="70">
        <v>2106600</v>
      </c>
      <c r="AE9" s="70">
        <v>2137731</v>
      </c>
      <c r="AF9" s="70">
        <v>2052917</v>
      </c>
      <c r="AG9" s="70">
        <f>'[1]3D Direct N2O emissions'!BM13</f>
        <v>2116153.9</v>
      </c>
      <c r="AH9" s="70">
        <v>2168370.33</v>
      </c>
      <c r="AI9" s="70">
        <v>2281688.1800000002</v>
      </c>
      <c r="AJ9" s="70">
        <v>2175077.36</v>
      </c>
      <c r="AK9" s="70">
        <v>2168700</v>
      </c>
      <c r="AL9" s="70">
        <v>2317691.5499999998</v>
      </c>
      <c r="AM9" s="68" t="s">
        <v>187</v>
      </c>
    </row>
    <row r="10" spans="3:39" ht="22.5" x14ac:dyDescent="0.25">
      <c r="C10" s="68" t="s">
        <v>188</v>
      </c>
      <c r="D10" s="114"/>
      <c r="E10" s="70">
        <v>2406802</v>
      </c>
      <c r="F10" s="70">
        <v>2016517</v>
      </c>
      <c r="G10" s="70">
        <v>1674139</v>
      </c>
      <c r="H10" s="70">
        <v>1937896</v>
      </c>
      <c r="I10" s="70">
        <v>2543206</v>
      </c>
      <c r="J10" s="70">
        <v>2294474</v>
      </c>
      <c r="K10" s="70">
        <v>1733932</v>
      </c>
      <c r="L10" s="71">
        <v>2406802</v>
      </c>
      <c r="M10" s="71">
        <v>2016517</v>
      </c>
      <c r="N10" s="71">
        <v>1674139</v>
      </c>
      <c r="O10" s="71">
        <v>1937896</v>
      </c>
      <c r="P10" s="71">
        <v>2543206</v>
      </c>
      <c r="Q10" s="71">
        <v>2294474</v>
      </c>
      <c r="R10" s="71">
        <v>1733932</v>
      </c>
      <c r="S10" s="71">
        <v>2291906</v>
      </c>
      <c r="T10" s="71">
        <v>2472334</v>
      </c>
      <c r="U10" s="71">
        <v>2009014</v>
      </c>
      <c r="V10" s="71">
        <v>1973274</v>
      </c>
      <c r="W10" s="71">
        <v>2108607</v>
      </c>
      <c r="X10" s="71">
        <v>2140611</v>
      </c>
      <c r="Y10" s="71">
        <v>2149879</v>
      </c>
      <c r="Z10" s="71">
        <v>1942331</v>
      </c>
      <c r="AA10" s="71">
        <v>1988701</v>
      </c>
      <c r="AB10" s="71">
        <v>2099739</v>
      </c>
      <c r="AC10" s="137">
        <v>2108892</v>
      </c>
      <c r="AD10" s="137">
        <v>2103815</v>
      </c>
      <c r="AE10" s="137">
        <v>2130711</v>
      </c>
      <c r="AF10" s="137">
        <v>2048134</v>
      </c>
      <c r="AG10" s="137">
        <f>'[1]3D Direct N2O emissions'!BM14</f>
        <v>2110520</v>
      </c>
      <c r="AH10" s="137">
        <v>2162644.7200000002</v>
      </c>
      <c r="AI10" s="137">
        <v>2141549</v>
      </c>
      <c r="AJ10" s="137">
        <v>2141549</v>
      </c>
      <c r="AK10" s="137">
        <v>2162096</v>
      </c>
      <c r="AL10" s="137">
        <v>2311095</v>
      </c>
      <c r="AM10" s="72" t="s">
        <v>188</v>
      </c>
    </row>
    <row r="11" spans="3:39" ht="22.5" x14ac:dyDescent="0.25">
      <c r="C11" s="68" t="s">
        <v>189</v>
      </c>
      <c r="D11" s="114"/>
      <c r="E11" s="114"/>
      <c r="F11" s="114"/>
      <c r="G11" s="114"/>
      <c r="H11" s="114"/>
      <c r="I11" s="114"/>
      <c r="J11" s="114"/>
      <c r="K11" s="114"/>
      <c r="L11" s="73">
        <v>1478</v>
      </c>
      <c r="M11" s="73">
        <v>3283</v>
      </c>
      <c r="N11" s="73">
        <v>1233</v>
      </c>
      <c r="O11" s="73">
        <v>2302</v>
      </c>
      <c r="P11" s="73">
        <v>3054</v>
      </c>
      <c r="Q11" s="73">
        <v>3049</v>
      </c>
      <c r="R11" s="73">
        <v>1292</v>
      </c>
      <c r="S11" s="73">
        <v>4042</v>
      </c>
      <c r="T11" s="73">
        <v>3640</v>
      </c>
      <c r="U11" s="73">
        <v>3551</v>
      </c>
      <c r="V11" s="73">
        <v>1748</v>
      </c>
      <c r="W11" s="73">
        <v>1659</v>
      </c>
      <c r="X11" s="73">
        <v>8217</v>
      </c>
      <c r="Y11" s="73">
        <v>12509</v>
      </c>
      <c r="Z11" s="73">
        <v>4677</v>
      </c>
      <c r="AA11" s="73">
        <v>8932</v>
      </c>
      <c r="AB11" s="73">
        <v>4246</v>
      </c>
      <c r="AC11" s="73">
        <v>3974</v>
      </c>
      <c r="AD11" s="73">
        <v>2776</v>
      </c>
      <c r="AE11" s="73">
        <v>7020</v>
      </c>
      <c r="AF11" s="73">
        <v>4783</v>
      </c>
      <c r="AG11" s="73">
        <f>'[1]3D Direct N2O emissions'!BM15</f>
        <v>5633.68</v>
      </c>
      <c r="AH11" s="73">
        <v>5725.61</v>
      </c>
      <c r="AI11" s="73">
        <v>4266.8999999999996</v>
      </c>
      <c r="AJ11" s="73">
        <v>7361.36</v>
      </c>
      <c r="AK11" s="73">
        <v>6567</v>
      </c>
      <c r="AL11" s="73">
        <v>6596.54</v>
      </c>
      <c r="AM11" s="68" t="s">
        <v>189</v>
      </c>
    </row>
    <row r="12" spans="3:39" ht="33.75" x14ac:dyDescent="0.25">
      <c r="C12" s="68" t="s">
        <v>190</v>
      </c>
      <c r="D12" s="74">
        <v>767800</v>
      </c>
      <c r="E12" s="75">
        <v>749011</v>
      </c>
      <c r="F12" s="70">
        <v>1017736</v>
      </c>
      <c r="G12" s="70">
        <v>628367</v>
      </c>
      <c r="H12" s="70">
        <v>637059</v>
      </c>
      <c r="I12" s="70">
        <v>785028</v>
      </c>
      <c r="J12" s="70">
        <v>581724</v>
      </c>
      <c r="K12" s="70">
        <v>515356</v>
      </c>
      <c r="L12" s="70">
        <v>626464</v>
      </c>
      <c r="M12" s="70">
        <v>517213</v>
      </c>
      <c r="N12" s="70">
        <v>415512</v>
      </c>
      <c r="O12" s="70">
        <v>411861</v>
      </c>
      <c r="P12" s="70">
        <v>528783</v>
      </c>
      <c r="Q12" s="70">
        <v>578780</v>
      </c>
      <c r="R12" s="70">
        <v>329570</v>
      </c>
      <c r="S12" s="70">
        <v>424528</v>
      </c>
      <c r="T12" s="70">
        <v>484583</v>
      </c>
      <c r="U12" s="70">
        <v>331645</v>
      </c>
      <c r="V12" s="70">
        <v>363806</v>
      </c>
      <c r="W12" s="70">
        <v>394029</v>
      </c>
      <c r="X12" s="70">
        <v>517513</v>
      </c>
      <c r="Y12" s="70">
        <v>515820</v>
      </c>
      <c r="Z12" s="70">
        <v>419508</v>
      </c>
      <c r="AA12" s="70">
        <v>424244</v>
      </c>
      <c r="AB12" s="70">
        <v>495685</v>
      </c>
      <c r="AC12" s="70">
        <v>515996</v>
      </c>
      <c r="AD12" s="70">
        <v>468500</v>
      </c>
      <c r="AE12" s="70">
        <v>481605</v>
      </c>
      <c r="AF12" s="70">
        <v>455457</v>
      </c>
      <c r="AG12" s="70">
        <f>'[1]3D Direct N2O emissions'!BM16</f>
        <v>423500.24</v>
      </c>
      <c r="AH12" s="70">
        <v>448885.22</v>
      </c>
      <c r="AI12" s="70">
        <v>445735.31</v>
      </c>
      <c r="AJ12" s="70">
        <v>449391.89</v>
      </c>
      <c r="AK12" s="70">
        <v>425900</v>
      </c>
      <c r="AL12" s="70">
        <v>497767</v>
      </c>
      <c r="AM12" s="68" t="s">
        <v>190</v>
      </c>
    </row>
    <row r="13" spans="3:39" x14ac:dyDescent="0.25">
      <c r="C13" s="68" t="s">
        <v>191</v>
      </c>
      <c r="D13" s="119">
        <v>105700</v>
      </c>
      <c r="E13" s="70">
        <v>144289</v>
      </c>
      <c r="F13" s="70">
        <v>209851</v>
      </c>
      <c r="G13" s="70">
        <v>303782</v>
      </c>
      <c r="H13" s="70">
        <v>364451</v>
      </c>
      <c r="I13" s="70">
        <v>334069</v>
      </c>
      <c r="J13" s="70">
        <v>238890</v>
      </c>
      <c r="K13" s="70">
        <v>233855</v>
      </c>
      <c r="L13" s="70">
        <v>219135</v>
      </c>
      <c r="M13" s="70">
        <v>228068</v>
      </c>
      <c r="N13" s="70">
        <v>248191</v>
      </c>
      <c r="O13" s="70">
        <v>232316</v>
      </c>
      <c r="P13" s="70">
        <v>219368</v>
      </c>
      <c r="Q13" s="70">
        <v>239444</v>
      </c>
      <c r="R13" s="70">
        <v>242253</v>
      </c>
      <c r="S13" s="70">
        <v>207514</v>
      </c>
      <c r="T13" s="70">
        <v>214817</v>
      </c>
      <c r="U13" s="70">
        <v>196823</v>
      </c>
      <c r="V13" s="70">
        <v>208708</v>
      </c>
      <c r="W13" s="70">
        <v>200400</v>
      </c>
      <c r="X13" s="70">
        <v>202732</v>
      </c>
      <c r="Y13" s="70">
        <v>181384</v>
      </c>
      <c r="Z13" s="70">
        <v>185296</v>
      </c>
      <c r="AA13" s="70">
        <v>194542</v>
      </c>
      <c r="AB13" s="70">
        <v>182227</v>
      </c>
      <c r="AC13" s="70">
        <v>179650</v>
      </c>
      <c r="AD13" s="70">
        <v>172400</v>
      </c>
      <c r="AE13" s="70">
        <v>170347</v>
      </c>
      <c r="AF13" s="70">
        <v>165757</v>
      </c>
      <c r="AG13" s="70">
        <f>'[1]3D Direct N2O emissions'!BM17</f>
        <v>161484</v>
      </c>
      <c r="AH13" s="70">
        <v>161187.84</v>
      </c>
      <c r="AI13" s="70">
        <v>101339.56</v>
      </c>
      <c r="AJ13" s="70">
        <v>87017.97</v>
      </c>
      <c r="AK13" s="70">
        <v>78500</v>
      </c>
      <c r="AL13" s="70">
        <v>76588.45</v>
      </c>
      <c r="AM13" s="68" t="s">
        <v>191</v>
      </c>
    </row>
    <row r="14" spans="3:39" x14ac:dyDescent="0.25">
      <c r="C14" s="68" t="s">
        <v>192</v>
      </c>
      <c r="D14" s="114"/>
      <c r="E14" s="71">
        <v>650131</v>
      </c>
      <c r="F14" s="71">
        <v>877398</v>
      </c>
      <c r="G14" s="71">
        <v>486393</v>
      </c>
      <c r="H14" s="71">
        <v>468460</v>
      </c>
      <c r="I14" s="71">
        <v>551248</v>
      </c>
      <c r="J14" s="71">
        <v>391676</v>
      </c>
      <c r="K14" s="71">
        <v>332862</v>
      </c>
      <c r="L14" s="71">
        <v>420472</v>
      </c>
      <c r="M14" s="71">
        <v>315846</v>
      </c>
      <c r="N14" s="71">
        <v>216033</v>
      </c>
      <c r="O14" s="71">
        <v>214623</v>
      </c>
      <c r="P14" s="71">
        <v>316648</v>
      </c>
      <c r="Q14" s="71">
        <v>301437</v>
      </c>
      <c r="R14" s="71">
        <v>120165</v>
      </c>
      <c r="S14" s="76">
        <v>186100</v>
      </c>
      <c r="T14" s="71">
        <v>221135</v>
      </c>
      <c r="U14" s="71">
        <v>131528</v>
      </c>
      <c r="V14" s="71">
        <v>130895</v>
      </c>
      <c r="W14" s="71">
        <v>161952</v>
      </c>
      <c r="X14" s="71">
        <v>216662</v>
      </c>
      <c r="Y14" s="71">
        <v>258727</v>
      </c>
      <c r="Z14" s="71">
        <v>196459</v>
      </c>
      <c r="AA14" s="71">
        <v>206991</v>
      </c>
      <c r="AB14" s="71">
        <v>269637</v>
      </c>
      <c r="AC14" s="137">
        <v>303939</v>
      </c>
      <c r="AD14" s="137">
        <v>266658</v>
      </c>
      <c r="AE14" s="137">
        <v>295996</v>
      </c>
      <c r="AF14" s="137">
        <v>268826</v>
      </c>
      <c r="AG14" s="137">
        <f>'[1]3D Direct N2O emissions'!BM18</f>
        <v>250797</v>
      </c>
      <c r="AH14" s="137">
        <v>250797</v>
      </c>
      <c r="AI14" s="137">
        <v>287778</v>
      </c>
      <c r="AJ14" s="137">
        <v>287778</v>
      </c>
      <c r="AK14" s="137">
        <v>322730</v>
      </c>
      <c r="AL14" s="137">
        <v>393767</v>
      </c>
      <c r="AM14" s="72" t="s">
        <v>192</v>
      </c>
    </row>
    <row r="15" spans="3:39" ht="22.5" x14ac:dyDescent="0.25">
      <c r="C15" s="68" t="s">
        <v>193</v>
      </c>
      <c r="D15" s="114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324">
        <v>90537</v>
      </c>
      <c r="AB15" s="115"/>
      <c r="AC15" s="115"/>
      <c r="AD15" s="115"/>
      <c r="AE15" s="115">
        <v>70587</v>
      </c>
      <c r="AF15" s="115">
        <v>71669</v>
      </c>
      <c r="AG15" s="115">
        <f>'[1]3D Direct N2O emissions'!BM19</f>
        <v>68696.42</v>
      </c>
      <c r="AH15" s="115">
        <v>63722.78</v>
      </c>
      <c r="AI15" s="115">
        <v>61479.72</v>
      </c>
      <c r="AJ15" s="115">
        <v>59840.88</v>
      </c>
      <c r="AK15" s="115">
        <v>59840.88</v>
      </c>
      <c r="AL15" s="115">
        <v>56238.41</v>
      </c>
      <c r="AM15" s="68" t="s">
        <v>193</v>
      </c>
    </row>
    <row r="16" spans="3:39" ht="33.75" x14ac:dyDescent="0.25">
      <c r="C16" s="68" t="s">
        <v>194</v>
      </c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325">
        <v>126716</v>
      </c>
      <c r="AB16" s="114"/>
      <c r="AC16" s="114"/>
      <c r="AD16" s="114"/>
      <c r="AE16" s="114">
        <v>115022</v>
      </c>
      <c r="AF16" s="114">
        <v>114962</v>
      </c>
      <c r="AG16" s="114">
        <f>'[1]3D Direct N2O emissions'!BM20</f>
        <v>104006.99</v>
      </c>
      <c r="AH16" s="114">
        <v>100097.5</v>
      </c>
      <c r="AI16" s="114">
        <v>88423.22</v>
      </c>
      <c r="AJ16" s="114">
        <v>56544.21</v>
      </c>
      <c r="AK16" s="114">
        <v>56544.21</v>
      </c>
      <c r="AL16" s="114">
        <v>47761.53</v>
      </c>
      <c r="AM16" s="68" t="s">
        <v>194</v>
      </c>
    </row>
    <row r="17" spans="3:39" ht="21.75" x14ac:dyDescent="0.25">
      <c r="C17" s="68" t="s">
        <v>195</v>
      </c>
      <c r="D17" s="120">
        <v>2733400</v>
      </c>
      <c r="E17" s="70">
        <v>2466735</v>
      </c>
      <c r="F17" s="70">
        <v>2574999</v>
      </c>
      <c r="G17" s="70">
        <v>3335920</v>
      </c>
      <c r="H17" s="70">
        <v>3065682</v>
      </c>
      <c r="I17" s="70">
        <v>2983392</v>
      </c>
      <c r="J17" s="70">
        <v>3109236</v>
      </c>
      <c r="K17" s="70">
        <v>3277041</v>
      </c>
      <c r="L17" s="70">
        <v>3037742</v>
      </c>
      <c r="M17" s="70">
        <v>3128915</v>
      </c>
      <c r="N17" s="70">
        <v>3013376</v>
      </c>
      <c r="O17" s="70">
        <v>3049356</v>
      </c>
      <c r="P17" s="70">
        <v>2974020</v>
      </c>
      <c r="Q17" s="70">
        <v>2894504</v>
      </c>
      <c r="R17" s="70">
        <v>3199583</v>
      </c>
      <c r="S17" s="70">
        <v>3274101</v>
      </c>
      <c r="T17" s="70">
        <v>2628471</v>
      </c>
      <c r="U17" s="70">
        <v>2520098</v>
      </c>
      <c r="V17" s="70">
        <v>2524706</v>
      </c>
      <c r="W17" s="70">
        <v>2441461</v>
      </c>
      <c r="X17" s="70">
        <v>2338766</v>
      </c>
      <c r="Y17" s="70">
        <v>2098394</v>
      </c>
      <c r="Z17" s="70">
        <v>2589667</v>
      </c>
      <c r="AA17" s="70">
        <v>2730157</v>
      </c>
      <c r="AB17" s="70">
        <v>2518268</v>
      </c>
      <c r="AC17" s="70">
        <v>2512809</v>
      </c>
      <c r="AD17" s="70">
        <v>2604500</v>
      </c>
      <c r="AE17" s="70">
        <v>2580975</v>
      </c>
      <c r="AF17" s="70">
        <v>2402082</v>
      </c>
      <c r="AG17" s="70">
        <f>'[1]3D Direct N2O emissions'!BM21</f>
        <v>2439842.0699999998</v>
      </c>
      <c r="AH17" s="70">
        <v>2678504.3199999998</v>
      </c>
      <c r="AI17" s="70">
        <v>2676655.33</v>
      </c>
      <c r="AJ17" s="70">
        <v>2549280.52</v>
      </c>
      <c r="AK17" s="70">
        <v>2431100</v>
      </c>
      <c r="AL17" s="70">
        <v>2195343.59</v>
      </c>
      <c r="AM17" s="68" t="s">
        <v>195</v>
      </c>
    </row>
    <row r="18" spans="3:39" ht="22.5" x14ac:dyDescent="0.25">
      <c r="C18" s="77" t="s">
        <v>196</v>
      </c>
      <c r="D18" s="78">
        <v>10500</v>
      </c>
      <c r="E18" s="70">
        <v>5195</v>
      </c>
      <c r="F18" s="70">
        <v>3812</v>
      </c>
      <c r="G18" s="70">
        <v>8240</v>
      </c>
      <c r="H18" s="70">
        <v>5600</v>
      </c>
      <c r="I18" s="70">
        <v>7578</v>
      </c>
      <c r="J18" s="70">
        <v>5775</v>
      </c>
      <c r="K18" s="70">
        <v>7311</v>
      </c>
      <c r="L18" s="70">
        <v>5277</v>
      </c>
      <c r="M18" s="70">
        <v>7219</v>
      </c>
      <c r="N18" s="70">
        <v>1711</v>
      </c>
      <c r="O18" s="70">
        <v>1602</v>
      </c>
      <c r="P18" s="70">
        <v>6213</v>
      </c>
      <c r="Q18" s="70">
        <v>2790</v>
      </c>
      <c r="R18" s="70">
        <v>6916</v>
      </c>
      <c r="S18" s="70">
        <v>8676</v>
      </c>
      <c r="T18" s="70">
        <v>1466</v>
      </c>
      <c r="U18" s="70">
        <v>740</v>
      </c>
      <c r="V18" s="70">
        <v>1058</v>
      </c>
      <c r="W18" s="70">
        <v>8014</v>
      </c>
      <c r="X18" s="70">
        <v>6120</v>
      </c>
      <c r="Y18" s="70">
        <v>10283</v>
      </c>
      <c r="Z18" s="70">
        <v>13081</v>
      </c>
      <c r="AA18" s="70">
        <v>19992</v>
      </c>
      <c r="AB18" s="70">
        <v>21668</v>
      </c>
      <c r="AC18" s="70">
        <v>18845</v>
      </c>
      <c r="AD18" s="70">
        <v>13500</v>
      </c>
      <c r="AE18" s="70">
        <v>9160</v>
      </c>
      <c r="AF18" s="70">
        <v>13993</v>
      </c>
      <c r="AG18" s="70">
        <f>'[1]3D Direct N2O emissions'!BM22</f>
        <v>15929.01</v>
      </c>
      <c r="AH18" s="70">
        <v>15712.09</v>
      </c>
      <c r="AI18" s="70">
        <v>9591.0499999999993</v>
      </c>
      <c r="AJ18" s="70">
        <v>7353.11</v>
      </c>
      <c r="AK18" s="70">
        <v>5700</v>
      </c>
      <c r="AL18" s="70">
        <v>6862.3</v>
      </c>
      <c r="AM18" s="77" t="s">
        <v>196</v>
      </c>
    </row>
    <row r="19" spans="3:39" x14ac:dyDescent="0.25">
      <c r="C19" s="77" t="s">
        <v>197</v>
      </c>
      <c r="D19" s="119">
        <v>49300</v>
      </c>
      <c r="E19" s="70">
        <v>39887</v>
      </c>
      <c r="F19" s="70">
        <v>21599</v>
      </c>
      <c r="G19" s="70">
        <v>16393</v>
      </c>
      <c r="H19" s="70">
        <v>12009</v>
      </c>
      <c r="I19" s="70">
        <v>4638</v>
      </c>
      <c r="J19" s="70">
        <v>6166</v>
      </c>
      <c r="K19" s="70">
        <v>8532</v>
      </c>
      <c r="L19" s="70">
        <v>3986</v>
      </c>
      <c r="M19" s="70">
        <v>1726</v>
      </c>
      <c r="N19" s="70">
        <v>1568</v>
      </c>
      <c r="O19" s="70">
        <v>1423</v>
      </c>
      <c r="P19" s="70">
        <v>1155</v>
      </c>
      <c r="Q19" s="70">
        <v>465</v>
      </c>
      <c r="R19" s="70">
        <v>105</v>
      </c>
      <c r="S19" s="70">
        <v>1239</v>
      </c>
      <c r="T19" s="70">
        <v>3922</v>
      </c>
      <c r="U19" s="70">
        <v>5643</v>
      </c>
      <c r="V19" s="70">
        <v>8434</v>
      </c>
      <c r="W19" s="70">
        <v>9917</v>
      </c>
      <c r="X19" s="70">
        <v>13346</v>
      </c>
      <c r="Y19" s="70">
        <v>12403</v>
      </c>
      <c r="Z19" s="70">
        <v>12674</v>
      </c>
      <c r="AA19" s="70">
        <v>11304</v>
      </c>
      <c r="AB19" s="70">
        <v>11930</v>
      </c>
      <c r="AC19" s="70">
        <v>12719</v>
      </c>
      <c r="AD19" s="70">
        <v>11100</v>
      </c>
      <c r="AE19" s="70">
        <v>9435</v>
      </c>
      <c r="AF19" s="70">
        <v>9125</v>
      </c>
      <c r="AG19" s="70">
        <f>'[1]3D Direct N2O emissions'!BM23</f>
        <v>8251.48</v>
      </c>
      <c r="AH19" s="70">
        <v>7427.44</v>
      </c>
      <c r="AI19" s="70">
        <v>5996</v>
      </c>
      <c r="AJ19" s="70">
        <v>5435.94</v>
      </c>
      <c r="AK19" s="70">
        <v>3300</v>
      </c>
      <c r="AL19" s="70">
        <v>2428</v>
      </c>
      <c r="AM19" s="77" t="s">
        <v>197</v>
      </c>
    </row>
    <row r="20" spans="3:39" x14ac:dyDescent="0.25">
      <c r="C20" s="68" t="s">
        <v>198</v>
      </c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>
        <v>74934</v>
      </c>
      <c r="AE20" s="116">
        <v>82587</v>
      </c>
      <c r="AF20" s="116">
        <v>80120</v>
      </c>
      <c r="AG20" s="116">
        <f>'[1]3D Direct N2O emissions'!BM24</f>
        <v>78984.7</v>
      </c>
      <c r="AH20" s="116">
        <v>78768.240000000005</v>
      </c>
      <c r="AI20" s="116">
        <v>73964.59</v>
      </c>
      <c r="AJ20" s="116">
        <v>64545.97</v>
      </c>
      <c r="AK20" s="116">
        <v>64545.97</v>
      </c>
      <c r="AL20" s="116">
        <v>59461.22</v>
      </c>
      <c r="AM20" s="68" t="s">
        <v>198</v>
      </c>
    </row>
    <row r="21" spans="3:39" ht="22.5" x14ac:dyDescent="0.25">
      <c r="C21" s="80" t="s">
        <v>199</v>
      </c>
      <c r="D21" s="79">
        <f t="shared" ref="D21:R21" si="0">D6-(D7+D12+D13+D17+D18+D19+D20)</f>
        <v>1500</v>
      </c>
      <c r="E21" s="79">
        <f t="shared" si="0"/>
        <v>1244</v>
      </c>
      <c r="F21" s="79">
        <f t="shared" si="0"/>
        <v>3836</v>
      </c>
      <c r="G21" s="79">
        <f t="shared" si="0"/>
        <v>5793</v>
      </c>
      <c r="H21" s="79">
        <f t="shared" si="0"/>
        <v>2711</v>
      </c>
      <c r="I21" s="79">
        <f t="shared" si="0"/>
        <v>1997</v>
      </c>
      <c r="J21" s="79">
        <f t="shared" si="0"/>
        <v>1624</v>
      </c>
      <c r="K21" s="79">
        <f t="shared" si="0"/>
        <v>2958</v>
      </c>
      <c r="L21" s="79">
        <f t="shared" si="0"/>
        <v>2763</v>
      </c>
      <c r="M21" s="79">
        <f t="shared" si="0"/>
        <v>4041</v>
      </c>
      <c r="N21" s="79">
        <f t="shared" si="0"/>
        <v>3502</v>
      </c>
      <c r="O21" s="79">
        <f t="shared" si="0"/>
        <v>4355</v>
      </c>
      <c r="P21" s="79">
        <f t="shared" si="0"/>
        <v>6816</v>
      </c>
      <c r="Q21" s="89">
        <f t="shared" si="0"/>
        <v>12300</v>
      </c>
      <c r="R21" s="89">
        <f t="shared" si="0"/>
        <v>15361</v>
      </c>
      <c r="S21" s="69">
        <v>3460</v>
      </c>
      <c r="T21" s="69">
        <v>1899</v>
      </c>
      <c r="U21" s="69">
        <v>1754</v>
      </c>
      <c r="V21" s="69">
        <v>2445</v>
      </c>
      <c r="W21" s="69">
        <v>1820</v>
      </c>
      <c r="X21" s="69">
        <v>1058</v>
      </c>
      <c r="Y21" s="69">
        <v>4397</v>
      </c>
      <c r="Z21" s="69">
        <v>3336</v>
      </c>
      <c r="AA21" s="69">
        <v>5670</v>
      </c>
      <c r="AB21" s="69">
        <v>3792</v>
      </c>
      <c r="AC21" s="69">
        <v>3434</v>
      </c>
      <c r="AD21" s="69">
        <v>2593</v>
      </c>
      <c r="AE21" s="69">
        <v>4652</v>
      </c>
      <c r="AF21" s="69">
        <v>3301</v>
      </c>
      <c r="AG21" s="69">
        <f>'[1]3D Direct N2O emissions'!BM25</f>
        <v>2760</v>
      </c>
      <c r="AH21" s="69">
        <v>879</v>
      </c>
      <c r="AI21" s="69">
        <v>1584.47</v>
      </c>
      <c r="AJ21" s="69">
        <v>1336.17</v>
      </c>
      <c r="AK21" s="69">
        <v>1336.17</v>
      </c>
      <c r="AL21" s="69">
        <v>1651.52</v>
      </c>
      <c r="AM21" s="80" t="s">
        <v>199</v>
      </c>
    </row>
    <row r="22" spans="3:39" ht="33.75" x14ac:dyDescent="0.25">
      <c r="C22" s="67" t="s">
        <v>200</v>
      </c>
      <c r="D22" s="81">
        <v>311300</v>
      </c>
      <c r="E22" s="82">
        <v>129485</v>
      </c>
      <c r="F22" s="82">
        <v>81197</v>
      </c>
      <c r="G22" s="82">
        <v>68995</v>
      </c>
      <c r="H22" s="82">
        <v>66345</v>
      </c>
      <c r="I22" s="82">
        <v>66690</v>
      </c>
      <c r="J22" s="82">
        <v>62801</v>
      </c>
      <c r="K22" s="82">
        <v>67243</v>
      </c>
      <c r="L22" s="82">
        <v>53130</v>
      </c>
      <c r="M22" s="82">
        <v>44739</v>
      </c>
      <c r="N22" s="82">
        <v>46113</v>
      </c>
      <c r="O22" s="82">
        <v>41345</v>
      </c>
      <c r="P22" s="82">
        <v>35591</v>
      </c>
      <c r="Q22" s="82">
        <v>45301</v>
      </c>
      <c r="R22" s="82">
        <v>46810</v>
      </c>
      <c r="S22" s="82">
        <v>38589</v>
      </c>
      <c r="T22" s="82">
        <v>44195</v>
      </c>
      <c r="U22" s="82">
        <v>40434</v>
      </c>
      <c r="V22" s="82">
        <v>43659</v>
      </c>
      <c r="W22" s="82">
        <v>36675</v>
      </c>
      <c r="X22" s="82">
        <v>38477</v>
      </c>
      <c r="Y22" s="82">
        <v>37637</v>
      </c>
      <c r="Z22" s="82">
        <v>42194</v>
      </c>
      <c r="AA22" s="82">
        <v>44697</v>
      </c>
      <c r="AB22" s="82">
        <v>44264</v>
      </c>
      <c r="AC22" s="82">
        <v>40057</v>
      </c>
      <c r="AD22" s="82">
        <v>44700</v>
      </c>
      <c r="AE22" s="82">
        <v>59331</v>
      </c>
      <c r="AF22" s="82">
        <v>119300</v>
      </c>
      <c r="AG22" s="82">
        <f>'[1]3D Direct N2O emissions'!BM26</f>
        <v>133408.39000000001</v>
      </c>
      <c r="AH22" s="82">
        <v>115973.87</v>
      </c>
      <c r="AI22" s="82">
        <v>106742.13</v>
      </c>
      <c r="AJ22" s="82">
        <v>84898.71</v>
      </c>
      <c r="AK22" s="82">
        <v>76100</v>
      </c>
      <c r="AL22" s="82">
        <v>101728.38</v>
      </c>
      <c r="AM22" s="67" t="s">
        <v>200</v>
      </c>
    </row>
    <row r="23" spans="3:39" ht="22.5" x14ac:dyDescent="0.25">
      <c r="C23" s="77" t="s">
        <v>201</v>
      </c>
      <c r="D23" s="83">
        <v>96900</v>
      </c>
      <c r="E23" s="71">
        <v>51973</v>
      </c>
      <c r="F23" s="71">
        <v>33397</v>
      </c>
      <c r="G23" s="71">
        <v>22155</v>
      </c>
      <c r="H23" s="71">
        <v>31604</v>
      </c>
      <c r="I23" s="71">
        <v>34296</v>
      </c>
      <c r="J23" s="71">
        <v>32214</v>
      </c>
      <c r="K23" s="71">
        <v>27668</v>
      </c>
      <c r="L23" s="71">
        <v>21965</v>
      </c>
      <c r="M23" s="71">
        <v>14033</v>
      </c>
      <c r="N23" s="71">
        <v>15617</v>
      </c>
      <c r="O23" s="71">
        <v>13086</v>
      </c>
      <c r="P23" s="71">
        <v>11721</v>
      </c>
      <c r="Q23" s="71">
        <v>16148</v>
      </c>
      <c r="R23" s="71">
        <v>18809</v>
      </c>
      <c r="S23" s="71">
        <v>24547</v>
      </c>
      <c r="T23" s="71">
        <v>22012</v>
      </c>
      <c r="U23" s="71">
        <v>18058</v>
      </c>
      <c r="V23" s="71">
        <v>23413</v>
      </c>
      <c r="W23" s="71">
        <v>17956</v>
      </c>
      <c r="X23" s="71">
        <v>22682</v>
      </c>
      <c r="Y23" s="71">
        <v>23231</v>
      </c>
      <c r="Z23" s="71">
        <v>28660</v>
      </c>
      <c r="AA23" s="71">
        <v>29190</v>
      </c>
      <c r="AB23" s="71">
        <v>31765</v>
      </c>
      <c r="AC23" s="71">
        <v>27364</v>
      </c>
      <c r="AD23" s="71">
        <v>31700</v>
      </c>
      <c r="AE23" s="71">
        <v>43218</v>
      </c>
      <c r="AF23" s="71">
        <v>106562</v>
      </c>
      <c r="AG23" s="71">
        <f>'[1]3D Direct N2O emissions'!BM27</f>
        <v>120246.9</v>
      </c>
      <c r="AH23" s="71">
        <v>104448.44</v>
      </c>
      <c r="AI23" s="71">
        <v>95522</v>
      </c>
      <c r="AJ23" s="71">
        <v>76576.929999999993</v>
      </c>
      <c r="AK23" s="71">
        <v>69100</v>
      </c>
      <c r="AL23" s="71">
        <v>94298.63</v>
      </c>
      <c r="AM23" s="77" t="s">
        <v>201</v>
      </c>
    </row>
    <row r="24" spans="3:39" ht="22.5" x14ac:dyDescent="0.25">
      <c r="C24" s="77" t="s">
        <v>202</v>
      </c>
      <c r="D24" s="83">
        <v>197500</v>
      </c>
      <c r="E24" s="71">
        <v>71969</v>
      </c>
      <c r="F24" s="71">
        <v>46161</v>
      </c>
      <c r="G24" s="71">
        <v>46386</v>
      </c>
      <c r="H24" s="71">
        <v>34380</v>
      </c>
      <c r="I24" s="71">
        <v>31866</v>
      </c>
      <c r="J24" s="71">
        <v>29858</v>
      </c>
      <c r="K24" s="71">
        <v>37834</v>
      </c>
      <c r="L24" s="71">
        <v>29877</v>
      </c>
      <c r="M24" s="71">
        <v>29159</v>
      </c>
      <c r="N24" s="71">
        <v>28104</v>
      </c>
      <c r="O24" s="71">
        <v>26209</v>
      </c>
      <c r="P24" s="71">
        <v>21459</v>
      </c>
      <c r="Q24" s="71">
        <v>26957</v>
      </c>
      <c r="R24" s="71">
        <v>27326</v>
      </c>
      <c r="S24" s="71">
        <v>13797</v>
      </c>
      <c r="T24" s="71">
        <v>21813</v>
      </c>
      <c r="U24" s="71">
        <v>21908</v>
      </c>
      <c r="V24" s="71">
        <v>19639</v>
      </c>
      <c r="W24" s="71">
        <v>18151</v>
      </c>
      <c r="X24" s="71">
        <v>15072</v>
      </c>
      <c r="Y24" s="71">
        <v>13673</v>
      </c>
      <c r="Z24" s="71">
        <v>13093</v>
      </c>
      <c r="AA24" s="71">
        <v>14921</v>
      </c>
      <c r="AB24" s="71">
        <v>11585</v>
      </c>
      <c r="AC24" s="71">
        <v>12071</v>
      </c>
      <c r="AD24" s="71">
        <v>12500</v>
      </c>
      <c r="AE24" s="71">
        <v>14918</v>
      </c>
      <c r="AF24" s="71">
        <v>11170</v>
      </c>
      <c r="AG24" s="71">
        <f>'[1]3D Direct N2O emissions'!BM28</f>
        <v>11391.35</v>
      </c>
      <c r="AH24" s="71">
        <v>11007.48</v>
      </c>
      <c r="AI24" s="71">
        <v>10921</v>
      </c>
      <c r="AJ24" s="71">
        <v>7971.39</v>
      </c>
      <c r="AK24" s="71">
        <v>6600</v>
      </c>
      <c r="AL24" s="71">
        <v>6876.02</v>
      </c>
      <c r="AM24" s="77" t="s">
        <v>202</v>
      </c>
    </row>
    <row r="25" spans="3:39" ht="45" x14ac:dyDescent="0.25">
      <c r="C25" s="77" t="s">
        <v>203</v>
      </c>
      <c r="D25" s="84">
        <f t="shared" ref="D25:T25" si="1">D22-(D23+D24)</f>
        <v>16900</v>
      </c>
      <c r="E25" s="84">
        <f t="shared" si="1"/>
        <v>5543</v>
      </c>
      <c r="F25" s="84">
        <f t="shared" si="1"/>
        <v>1639</v>
      </c>
      <c r="G25" s="84">
        <f t="shared" si="1"/>
        <v>454</v>
      </c>
      <c r="H25" s="84">
        <f t="shared" si="1"/>
        <v>361</v>
      </c>
      <c r="I25" s="84">
        <f t="shared" si="1"/>
        <v>528</v>
      </c>
      <c r="J25" s="84">
        <f t="shared" si="1"/>
        <v>729</v>
      </c>
      <c r="K25" s="84">
        <f t="shared" si="1"/>
        <v>1741</v>
      </c>
      <c r="L25" s="84">
        <f t="shared" si="1"/>
        <v>1288</v>
      </c>
      <c r="M25" s="84">
        <f t="shared" si="1"/>
        <v>1547</v>
      </c>
      <c r="N25" s="84">
        <f t="shared" si="1"/>
        <v>2392</v>
      </c>
      <c r="O25" s="84">
        <f t="shared" si="1"/>
        <v>2050</v>
      </c>
      <c r="P25" s="84">
        <f t="shared" si="1"/>
        <v>2411</v>
      </c>
      <c r="Q25" s="84">
        <f t="shared" si="1"/>
        <v>2196</v>
      </c>
      <c r="R25" s="84">
        <f t="shared" si="1"/>
        <v>675</v>
      </c>
      <c r="S25" s="84">
        <f t="shared" si="1"/>
        <v>245</v>
      </c>
      <c r="T25" s="84">
        <f t="shared" si="1"/>
        <v>370</v>
      </c>
      <c r="U25" s="83">
        <v>468</v>
      </c>
      <c r="V25" s="83">
        <v>607</v>
      </c>
      <c r="W25" s="83">
        <v>568</v>
      </c>
      <c r="X25" s="83">
        <v>723</v>
      </c>
      <c r="Y25" s="83">
        <v>526</v>
      </c>
      <c r="Z25" s="83">
        <v>101</v>
      </c>
      <c r="AA25" s="83">
        <v>552</v>
      </c>
      <c r="AB25" s="83">
        <v>883</v>
      </c>
      <c r="AC25" s="83">
        <v>622</v>
      </c>
      <c r="AD25" s="83">
        <v>500</v>
      </c>
      <c r="AE25" s="83">
        <v>1195</v>
      </c>
      <c r="AF25" s="83">
        <v>1568</v>
      </c>
      <c r="AG25" s="83">
        <f>'[1]3D Direct N2O emissions'!BM29</f>
        <v>1770</v>
      </c>
      <c r="AH25" s="83">
        <v>518</v>
      </c>
      <c r="AI25" s="83">
        <v>299</v>
      </c>
      <c r="AJ25" s="83">
        <v>350</v>
      </c>
      <c r="AK25" s="83">
        <v>350</v>
      </c>
      <c r="AL25" s="83">
        <v>553</v>
      </c>
      <c r="AM25" s="77" t="s">
        <v>203</v>
      </c>
    </row>
    <row r="26" spans="3:39" ht="33" x14ac:dyDescent="0.25">
      <c r="C26" s="68" t="s">
        <v>204</v>
      </c>
      <c r="D26" s="85">
        <f t="shared" ref="D26:R26" si="2">(D27+D35+D39+D40+D41)</f>
        <v>1271500</v>
      </c>
      <c r="E26" s="85">
        <f t="shared" si="2"/>
        <v>739683</v>
      </c>
      <c r="F26" s="85">
        <f t="shared" si="2"/>
        <v>706880</v>
      </c>
      <c r="G26" s="85">
        <f t="shared" si="2"/>
        <v>875779</v>
      </c>
      <c r="H26" s="85">
        <f t="shared" si="2"/>
        <v>743966</v>
      </c>
      <c r="I26" s="85">
        <f t="shared" si="2"/>
        <v>694713</v>
      </c>
      <c r="J26" s="85">
        <f t="shared" si="2"/>
        <v>842331</v>
      </c>
      <c r="K26" s="85">
        <f t="shared" si="2"/>
        <v>1051359</v>
      </c>
      <c r="L26" s="85">
        <f t="shared" si="2"/>
        <v>906734</v>
      </c>
      <c r="M26" s="85">
        <f t="shared" si="2"/>
        <v>1201396</v>
      </c>
      <c r="N26" s="85">
        <f t="shared" si="2"/>
        <v>1267288</v>
      </c>
      <c r="O26" s="85">
        <f t="shared" si="2"/>
        <v>1084069</v>
      </c>
      <c r="P26" s="85">
        <f t="shared" si="2"/>
        <v>959247</v>
      </c>
      <c r="Q26" s="85">
        <f t="shared" si="2"/>
        <v>1097651</v>
      </c>
      <c r="R26" s="85">
        <f t="shared" si="2"/>
        <v>1398895</v>
      </c>
      <c r="S26" s="86">
        <v>1220950</v>
      </c>
      <c r="T26" s="87">
        <v>1220945</v>
      </c>
      <c r="U26" s="87">
        <v>1330778</v>
      </c>
      <c r="V26" s="87">
        <v>1354218</v>
      </c>
      <c r="W26" s="87">
        <v>1250724</v>
      </c>
      <c r="X26" s="87">
        <v>1268576</v>
      </c>
      <c r="Y26" s="87">
        <v>1430572</v>
      </c>
      <c r="Z26" s="87">
        <v>1489542</v>
      </c>
      <c r="AA26" s="87">
        <v>1271982</v>
      </c>
      <c r="AB26" s="87">
        <v>1436087</v>
      </c>
      <c r="AC26" s="87">
        <v>1504000</v>
      </c>
      <c r="AD26" s="87">
        <v>1522100</v>
      </c>
      <c r="AE26" s="87">
        <v>1638358</v>
      </c>
      <c r="AF26" s="87">
        <v>1775082</v>
      </c>
      <c r="AG26" s="87">
        <f>'[1]3D Direct N2O emissions'!BM30</f>
        <v>1822469.8</v>
      </c>
      <c r="AH26" s="87">
        <v>1806532.54</v>
      </c>
      <c r="AI26" s="87">
        <v>1742347.26</v>
      </c>
      <c r="AJ26" s="87">
        <v>1721812.94</v>
      </c>
      <c r="AK26" s="87">
        <v>1721812.94</v>
      </c>
      <c r="AL26" s="87">
        <v>1871185.89</v>
      </c>
      <c r="AM26" s="67" t="s">
        <v>204</v>
      </c>
    </row>
    <row r="27" spans="3:39" ht="22.5" x14ac:dyDescent="0.25">
      <c r="C27" s="67" t="s">
        <v>205</v>
      </c>
      <c r="D27" s="81">
        <v>1071600</v>
      </c>
      <c r="E27" s="82">
        <v>654723</v>
      </c>
      <c r="F27" s="82">
        <v>642943</v>
      </c>
      <c r="G27" s="82">
        <v>809575</v>
      </c>
      <c r="H27" s="82">
        <v>703306</v>
      </c>
      <c r="I27" s="82">
        <v>663906</v>
      </c>
      <c r="J27" s="82">
        <v>806812</v>
      </c>
      <c r="K27" s="82">
        <v>1012074</v>
      </c>
      <c r="L27" s="82">
        <v>871513</v>
      </c>
      <c r="M27" s="82">
        <v>1156097</v>
      </c>
      <c r="N27" s="82">
        <v>1244337</v>
      </c>
      <c r="O27" s="82">
        <v>1067421</v>
      </c>
      <c r="P27" s="82">
        <v>938584</v>
      </c>
      <c r="Q27" s="82">
        <v>1076374</v>
      </c>
      <c r="R27" s="82">
        <v>1377132</v>
      </c>
      <c r="S27" s="82">
        <v>1197457</v>
      </c>
      <c r="T27" s="82">
        <v>1205523</v>
      </c>
      <c r="U27" s="82">
        <v>1297570</v>
      </c>
      <c r="V27" s="82">
        <v>1340374</v>
      </c>
      <c r="W27" s="82">
        <v>1239394</v>
      </c>
      <c r="X27" s="82">
        <v>1253810</v>
      </c>
      <c r="Y27" s="82">
        <v>1409706</v>
      </c>
      <c r="Z27" s="82">
        <v>1472520</v>
      </c>
      <c r="AA27" s="82">
        <v>1261083</v>
      </c>
      <c r="AB27" s="82">
        <v>1426874</v>
      </c>
      <c r="AC27" s="82">
        <v>1496526</v>
      </c>
      <c r="AD27" s="82">
        <v>1514700</v>
      </c>
      <c r="AE27" s="82">
        <v>1629484</v>
      </c>
      <c r="AF27" s="82">
        <v>1766340</v>
      </c>
      <c r="AG27" s="82">
        <f>'[1]3D Direct N2O emissions'!BM31</f>
        <v>1815002.49</v>
      </c>
      <c r="AH27" s="82">
        <v>1800131.58</v>
      </c>
      <c r="AI27" s="82">
        <v>1736029.01</v>
      </c>
      <c r="AJ27" s="82">
        <v>1715353.82</v>
      </c>
      <c r="AK27" s="82">
        <v>1701329</v>
      </c>
      <c r="AL27" s="82">
        <v>1865435.17</v>
      </c>
      <c r="AM27" s="67" t="s">
        <v>205</v>
      </c>
    </row>
    <row r="28" spans="3:39" x14ac:dyDescent="0.25">
      <c r="C28" s="77" t="s">
        <v>206</v>
      </c>
      <c r="D28" s="83">
        <v>19800</v>
      </c>
      <c r="E28" s="71">
        <v>13064</v>
      </c>
      <c r="F28" s="71">
        <v>8813</v>
      </c>
      <c r="G28" s="71">
        <v>1734</v>
      </c>
      <c r="H28" s="71">
        <v>1458</v>
      </c>
      <c r="I28" s="71">
        <v>342</v>
      </c>
      <c r="J28" s="71">
        <v>303</v>
      </c>
      <c r="K28" s="71">
        <v>1719</v>
      </c>
      <c r="L28" s="71">
        <v>7190</v>
      </c>
      <c r="M28" s="71">
        <v>27017</v>
      </c>
      <c r="N28" s="71">
        <v>83630</v>
      </c>
      <c r="O28" s="71">
        <v>68412</v>
      </c>
      <c r="P28" s="71">
        <v>82395</v>
      </c>
      <c r="Q28" s="71">
        <v>74612</v>
      </c>
      <c r="R28" s="71">
        <v>17067</v>
      </c>
      <c r="S28" s="71">
        <v>49728</v>
      </c>
      <c r="T28" s="71">
        <v>87783</v>
      </c>
      <c r="U28" s="71">
        <v>110110</v>
      </c>
      <c r="V28" s="71">
        <v>364919</v>
      </c>
      <c r="W28" s="71">
        <v>364978</v>
      </c>
      <c r="X28" s="71">
        <v>419900</v>
      </c>
      <c r="Y28" s="71">
        <v>537330</v>
      </c>
      <c r="Z28" s="71">
        <v>392668</v>
      </c>
      <c r="AA28" s="71">
        <v>105295</v>
      </c>
      <c r="AB28" s="71">
        <v>276596</v>
      </c>
      <c r="AC28" s="71">
        <v>406705</v>
      </c>
      <c r="AD28" s="71">
        <v>367900</v>
      </c>
      <c r="AE28" s="71">
        <v>455953</v>
      </c>
      <c r="AF28" s="71">
        <v>597967</v>
      </c>
      <c r="AG28" s="71">
        <f>'[1]3D Direct N2O emissions'!BM32</f>
        <v>632679.02</v>
      </c>
      <c r="AH28" s="71">
        <v>352622.29</v>
      </c>
      <c r="AI28" s="71">
        <v>362864.8</v>
      </c>
      <c r="AJ28" s="71">
        <v>445917.54</v>
      </c>
      <c r="AK28" s="71">
        <v>468870</v>
      </c>
      <c r="AL28" s="71">
        <v>641425.14</v>
      </c>
      <c r="AM28" s="77" t="s">
        <v>206</v>
      </c>
    </row>
    <row r="29" spans="3:39" ht="22.5" x14ac:dyDescent="0.25">
      <c r="C29" s="77" t="s">
        <v>207</v>
      </c>
      <c r="D29" s="83">
        <v>433700</v>
      </c>
      <c r="E29" s="71">
        <v>394741</v>
      </c>
      <c r="F29" s="71">
        <v>476848</v>
      </c>
      <c r="G29" s="71">
        <v>615050</v>
      </c>
      <c r="H29" s="71">
        <v>588367</v>
      </c>
      <c r="I29" s="71">
        <v>582192</v>
      </c>
      <c r="J29" s="71">
        <v>714490</v>
      </c>
      <c r="K29" s="71">
        <v>916784</v>
      </c>
      <c r="L29" s="71">
        <v>780746</v>
      </c>
      <c r="M29" s="71">
        <v>962150</v>
      </c>
      <c r="N29" s="71">
        <v>1043011</v>
      </c>
      <c r="O29" s="71">
        <v>876807</v>
      </c>
      <c r="P29" s="71">
        <v>800282</v>
      </c>
      <c r="Q29" s="71">
        <v>906219</v>
      </c>
      <c r="R29" s="71">
        <v>1188037</v>
      </c>
      <c r="S29" s="71">
        <v>976960</v>
      </c>
      <c r="T29" s="71">
        <v>970950</v>
      </c>
      <c r="U29" s="71">
        <v>991363</v>
      </c>
      <c r="V29" s="71">
        <v>835923</v>
      </c>
      <c r="W29" s="71">
        <v>813891</v>
      </c>
      <c r="X29" s="71">
        <v>766080</v>
      </c>
      <c r="Y29" s="71">
        <v>790814</v>
      </c>
      <c r="Z29" s="71">
        <v>994984</v>
      </c>
      <c r="AA29" s="71">
        <v>1067045</v>
      </c>
      <c r="AB29" s="71">
        <v>1074583</v>
      </c>
      <c r="AC29" s="71">
        <v>1001020</v>
      </c>
      <c r="AD29" s="71">
        <v>1011500</v>
      </c>
      <c r="AE29" s="71">
        <v>1039823</v>
      </c>
      <c r="AF29" s="71">
        <v>998415</v>
      </c>
      <c r="AG29" s="71">
        <f>'[1]3D Direct N2O emissions'!BM33</f>
        <v>1006993.54</v>
      </c>
      <c r="AH29" s="71">
        <v>1282697.3899999999</v>
      </c>
      <c r="AI29" s="71">
        <v>1194324.49</v>
      </c>
      <c r="AJ29" s="71">
        <v>1123959.96</v>
      </c>
      <c r="AK29" s="71">
        <v>1093265</v>
      </c>
      <c r="AL29" s="71">
        <v>1077866.96</v>
      </c>
      <c r="AM29" s="77" t="s">
        <v>207</v>
      </c>
    </row>
    <row r="30" spans="3:39" ht="22.5" x14ac:dyDescent="0.25">
      <c r="C30" s="77" t="s">
        <v>208</v>
      </c>
      <c r="D30" s="83">
        <v>78600</v>
      </c>
      <c r="E30" s="71">
        <v>49874</v>
      </c>
      <c r="F30" s="71">
        <v>47603</v>
      </c>
      <c r="G30" s="71">
        <v>25790</v>
      </c>
      <c r="H30" s="71">
        <v>37699</v>
      </c>
      <c r="I30" s="71">
        <v>11042</v>
      </c>
      <c r="J30" s="71">
        <v>6594</v>
      </c>
      <c r="K30" s="71">
        <v>7313</v>
      </c>
      <c r="L30" s="71">
        <v>9382</v>
      </c>
      <c r="M30" s="71">
        <v>2690</v>
      </c>
      <c r="N30" s="71">
        <v>2019</v>
      </c>
      <c r="O30" s="71">
        <v>1347</v>
      </c>
      <c r="P30" s="71">
        <v>1220</v>
      </c>
      <c r="Q30" s="71">
        <v>2239</v>
      </c>
      <c r="R30" s="71">
        <v>1646</v>
      </c>
      <c r="S30" s="71">
        <v>1407</v>
      </c>
      <c r="T30" s="71">
        <v>80</v>
      </c>
      <c r="U30" s="71">
        <v>290</v>
      </c>
      <c r="V30" s="71">
        <v>493</v>
      </c>
      <c r="W30" s="71">
        <v>313</v>
      </c>
      <c r="X30" s="71">
        <v>838</v>
      </c>
      <c r="Y30" s="71">
        <v>1618</v>
      </c>
      <c r="Z30" s="71">
        <v>1452</v>
      </c>
      <c r="AA30" s="71">
        <v>2953</v>
      </c>
      <c r="AB30" s="71">
        <v>3042</v>
      </c>
      <c r="AC30" s="71">
        <v>1641</v>
      </c>
      <c r="AD30" s="71">
        <v>2200</v>
      </c>
      <c r="AE30" s="71">
        <v>1922</v>
      </c>
      <c r="AF30" s="71">
        <v>2161</v>
      </c>
      <c r="AG30" s="71">
        <f>'[1]3D Direct N2O emissions'!BM34</f>
        <v>2080.23</v>
      </c>
      <c r="AH30" s="71">
        <v>3081.42</v>
      </c>
      <c r="AI30" s="71">
        <v>1508.75</v>
      </c>
      <c r="AJ30" s="71">
        <v>2113.6999999999998</v>
      </c>
      <c r="AK30" s="71">
        <v>1843</v>
      </c>
      <c r="AL30" s="71">
        <v>1562.51</v>
      </c>
      <c r="AM30" s="77" t="s">
        <v>208</v>
      </c>
    </row>
    <row r="31" spans="3:39" ht="22.5" x14ac:dyDescent="0.25">
      <c r="C31" s="77" t="s">
        <v>209</v>
      </c>
      <c r="D31" s="83">
        <v>512200</v>
      </c>
      <c r="E31" s="71">
        <v>190228</v>
      </c>
      <c r="F31" s="71">
        <v>107950</v>
      </c>
      <c r="G31" s="71">
        <v>165574</v>
      </c>
      <c r="H31" s="71">
        <v>75104</v>
      </c>
      <c r="I31" s="71">
        <v>64463</v>
      </c>
      <c r="J31" s="71">
        <v>73371</v>
      </c>
      <c r="K31" s="71">
        <v>80180</v>
      </c>
      <c r="L31" s="71">
        <v>63101</v>
      </c>
      <c r="M31" s="71">
        <v>147267</v>
      </c>
      <c r="N31" s="71">
        <v>99807</v>
      </c>
      <c r="O31" s="71">
        <v>116975</v>
      </c>
      <c r="P31" s="71">
        <v>44788</v>
      </c>
      <c r="Q31" s="71">
        <v>71782</v>
      </c>
      <c r="R31" s="71">
        <v>128777</v>
      </c>
      <c r="S31" s="71">
        <v>121267</v>
      </c>
      <c r="T31" s="71">
        <v>143085</v>
      </c>
      <c r="U31" s="71">
        <v>190827</v>
      </c>
      <c r="V31" s="71">
        <v>133234</v>
      </c>
      <c r="W31" s="71">
        <v>49857</v>
      </c>
      <c r="X31" s="71">
        <v>48833</v>
      </c>
      <c r="Y31" s="71">
        <v>63948</v>
      </c>
      <c r="Z31" s="71">
        <v>72056</v>
      </c>
      <c r="AA31" s="71">
        <v>79793</v>
      </c>
      <c r="AB31" s="71">
        <v>67672</v>
      </c>
      <c r="AC31" s="71">
        <v>79910</v>
      </c>
      <c r="AD31" s="71">
        <v>128100</v>
      </c>
      <c r="AE31" s="71">
        <v>127266</v>
      </c>
      <c r="AF31" s="71">
        <v>165143</v>
      </c>
      <c r="AG31" s="71">
        <f>'[1]3D Direct N2O emissions'!BM35</f>
        <v>169422.39</v>
      </c>
      <c r="AH31" s="71">
        <v>158148.57</v>
      </c>
      <c r="AI31" s="71">
        <v>174613.93</v>
      </c>
      <c r="AJ31" s="71">
        <v>139610.57999999999</v>
      </c>
      <c r="AK31" s="71">
        <v>135854</v>
      </c>
      <c r="AL31" s="71">
        <v>141659.81</v>
      </c>
      <c r="AM31" s="77" t="s">
        <v>209</v>
      </c>
    </row>
    <row r="32" spans="3:39" ht="33.75" x14ac:dyDescent="0.25">
      <c r="C32" s="77" t="s">
        <v>210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88">
        <v>7059</v>
      </c>
      <c r="AA32" s="83">
        <v>5255</v>
      </c>
      <c r="AB32" s="110"/>
      <c r="AC32" s="110"/>
      <c r="AD32" s="110">
        <v>4449</v>
      </c>
      <c r="AE32" s="110">
        <v>3992</v>
      </c>
      <c r="AF32" s="110">
        <v>2049</v>
      </c>
      <c r="AG32" s="110">
        <f>'[1]3D Direct N2O emissions'!BM36</f>
        <v>3410.63</v>
      </c>
      <c r="AH32" s="110">
        <v>3057.42</v>
      </c>
      <c r="AI32" s="110">
        <v>2408.2600000000002</v>
      </c>
      <c r="AJ32" s="110">
        <v>2911.67</v>
      </c>
      <c r="AK32" s="110">
        <v>1225</v>
      </c>
      <c r="AL32" s="110">
        <v>2652.79</v>
      </c>
      <c r="AM32" s="77" t="s">
        <v>210</v>
      </c>
    </row>
    <row r="33" spans="3:39" x14ac:dyDescent="0.25">
      <c r="C33" s="77" t="s">
        <v>211</v>
      </c>
      <c r="D33" s="83">
        <v>26300</v>
      </c>
      <c r="E33" s="71">
        <v>5534</v>
      </c>
      <c r="F33" s="71">
        <v>994</v>
      </c>
      <c r="G33" s="71">
        <v>1086</v>
      </c>
      <c r="H33" s="71">
        <v>395</v>
      </c>
      <c r="I33" s="71">
        <v>100</v>
      </c>
      <c r="J33" s="71">
        <v>99</v>
      </c>
      <c r="K33" s="71">
        <v>504</v>
      </c>
      <c r="L33" s="71">
        <v>46</v>
      </c>
      <c r="M33" s="71">
        <v>127</v>
      </c>
      <c r="N33" s="71">
        <v>20</v>
      </c>
      <c r="O33" s="71">
        <v>32</v>
      </c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77" t="s">
        <v>211</v>
      </c>
    </row>
    <row r="34" spans="3:39" ht="55.5" x14ac:dyDescent="0.25">
      <c r="C34" s="77" t="s">
        <v>212</v>
      </c>
      <c r="D34" s="89">
        <f t="shared" ref="D34:R34" si="3">D27-(D28+D29+D30+D31)</f>
        <v>27300</v>
      </c>
      <c r="E34" s="89">
        <f t="shared" si="3"/>
        <v>6816</v>
      </c>
      <c r="F34" s="89">
        <f t="shared" si="3"/>
        <v>1729</v>
      </c>
      <c r="G34" s="89">
        <f t="shared" si="3"/>
        <v>1427</v>
      </c>
      <c r="H34" s="89">
        <f t="shared" si="3"/>
        <v>678</v>
      </c>
      <c r="I34" s="89">
        <f t="shared" si="3"/>
        <v>5867</v>
      </c>
      <c r="J34" s="89">
        <f t="shared" si="3"/>
        <v>12054</v>
      </c>
      <c r="K34" s="89">
        <f t="shared" si="3"/>
        <v>6078</v>
      </c>
      <c r="L34" s="89">
        <f t="shared" si="3"/>
        <v>11094</v>
      </c>
      <c r="M34" s="89">
        <f t="shared" si="3"/>
        <v>16973</v>
      </c>
      <c r="N34" s="89">
        <f t="shared" si="3"/>
        <v>15870</v>
      </c>
      <c r="O34" s="89">
        <f t="shared" si="3"/>
        <v>3880</v>
      </c>
      <c r="P34" s="89">
        <f t="shared" si="3"/>
        <v>9899</v>
      </c>
      <c r="Q34" s="89">
        <f t="shared" si="3"/>
        <v>21522</v>
      </c>
      <c r="R34" s="89">
        <f t="shared" si="3"/>
        <v>41605</v>
      </c>
      <c r="S34" s="83">
        <v>4287</v>
      </c>
      <c r="T34" s="83">
        <v>925</v>
      </c>
      <c r="U34" s="83">
        <v>183</v>
      </c>
      <c r="V34" s="83">
        <v>272</v>
      </c>
      <c r="W34" s="83">
        <v>229</v>
      </c>
      <c r="X34" s="83">
        <v>528</v>
      </c>
      <c r="Y34" s="83">
        <v>5560</v>
      </c>
      <c r="Z34" s="83">
        <v>4301</v>
      </c>
      <c r="AA34" s="83">
        <v>742</v>
      </c>
      <c r="AB34" s="83">
        <v>349</v>
      </c>
      <c r="AC34" s="83">
        <v>835</v>
      </c>
      <c r="AD34" s="83">
        <v>487</v>
      </c>
      <c r="AE34" s="83">
        <v>528</v>
      </c>
      <c r="AF34" s="83">
        <v>605</v>
      </c>
      <c r="AG34" s="83">
        <f>'[1]3D Direct N2O emissions'!BM38</f>
        <v>416.68</v>
      </c>
      <c r="AH34" s="83">
        <v>524.49</v>
      </c>
      <c r="AI34" s="83">
        <v>308.77999999999997</v>
      </c>
      <c r="AJ34" s="83">
        <v>840.37</v>
      </c>
      <c r="AK34" s="83">
        <v>696</v>
      </c>
      <c r="AL34" s="83">
        <v>267.95999999999998</v>
      </c>
      <c r="AM34" s="77" t="s">
        <v>212</v>
      </c>
    </row>
    <row r="35" spans="3:39" ht="22.5" x14ac:dyDescent="0.25">
      <c r="C35" s="67" t="s">
        <v>179</v>
      </c>
      <c r="D35" s="81">
        <v>123300</v>
      </c>
      <c r="E35" s="82">
        <v>38431</v>
      </c>
      <c r="F35" s="82">
        <v>25221</v>
      </c>
      <c r="G35" s="82">
        <v>21593</v>
      </c>
      <c r="H35" s="82">
        <v>5579</v>
      </c>
      <c r="I35" s="82">
        <v>2706</v>
      </c>
      <c r="J35" s="82">
        <v>3374</v>
      </c>
      <c r="K35" s="82">
        <v>5551</v>
      </c>
      <c r="L35" s="82">
        <v>3103</v>
      </c>
      <c r="M35" s="82">
        <v>3408</v>
      </c>
      <c r="N35" s="82">
        <v>1590</v>
      </c>
      <c r="O35" s="82">
        <v>907</v>
      </c>
      <c r="P35" s="82">
        <v>854</v>
      </c>
      <c r="Q35" s="82">
        <v>1443</v>
      </c>
      <c r="R35" s="82">
        <v>1580</v>
      </c>
      <c r="S35" s="82">
        <v>1490</v>
      </c>
      <c r="T35" s="82">
        <v>2332</v>
      </c>
      <c r="U35" s="82">
        <v>2254</v>
      </c>
      <c r="V35" s="82">
        <v>303</v>
      </c>
      <c r="W35" s="82">
        <v>55</v>
      </c>
      <c r="X35" s="82">
        <v>8</v>
      </c>
      <c r="Y35" s="82">
        <v>25</v>
      </c>
      <c r="Z35" s="82">
        <v>10</v>
      </c>
      <c r="AA35" s="82">
        <v>26</v>
      </c>
      <c r="AB35" s="82">
        <v>145</v>
      </c>
      <c r="AC35" s="82">
        <v>381</v>
      </c>
      <c r="AD35" s="82">
        <v>500</v>
      </c>
      <c r="AE35" s="82">
        <v>685</v>
      </c>
      <c r="AF35" s="82">
        <v>1688</v>
      </c>
      <c r="AG35" s="82">
        <f>'[1]3D Direct N2O emissions'!BM39</f>
        <v>1538.83</v>
      </c>
      <c r="AH35" s="82">
        <v>1433.24</v>
      </c>
      <c r="AI35" s="82">
        <v>1214.22</v>
      </c>
      <c r="AJ35" s="82">
        <v>729.14</v>
      </c>
      <c r="AK35" s="82">
        <v>804</v>
      </c>
      <c r="AL35" s="82">
        <v>494.2</v>
      </c>
      <c r="AM35" s="67" t="s">
        <v>179</v>
      </c>
    </row>
    <row r="36" spans="3:39" ht="44.25" x14ac:dyDescent="0.25">
      <c r="C36" s="68" t="s">
        <v>213</v>
      </c>
      <c r="D36" s="143">
        <v>70100</v>
      </c>
      <c r="E36" s="71">
        <v>21264</v>
      </c>
      <c r="F36" s="71">
        <v>10838</v>
      </c>
      <c r="G36" s="71">
        <v>11371</v>
      </c>
      <c r="H36" s="71">
        <v>3231</v>
      </c>
      <c r="I36" s="71">
        <v>1835</v>
      </c>
      <c r="J36" s="71">
        <v>2263</v>
      </c>
      <c r="K36" s="71">
        <v>2302</v>
      </c>
      <c r="L36" s="71">
        <v>783</v>
      </c>
      <c r="M36" s="71">
        <v>314</v>
      </c>
      <c r="N36" s="71">
        <v>332</v>
      </c>
      <c r="O36" s="71">
        <v>370</v>
      </c>
      <c r="P36" s="71">
        <v>265</v>
      </c>
      <c r="Q36" s="71">
        <v>389</v>
      </c>
      <c r="R36" s="71">
        <v>392</v>
      </c>
      <c r="S36" s="71">
        <v>295</v>
      </c>
      <c r="T36" s="71">
        <v>185</v>
      </c>
      <c r="U36" s="71">
        <v>804</v>
      </c>
      <c r="V36" s="71">
        <v>88</v>
      </c>
      <c r="W36" s="71">
        <v>32</v>
      </c>
      <c r="X36" s="91">
        <v>0</v>
      </c>
      <c r="Y36" s="91">
        <v>0</v>
      </c>
      <c r="Z36" s="97">
        <v>0</v>
      </c>
      <c r="AA36" s="101">
        <v>26</v>
      </c>
      <c r="AB36" s="144">
        <v>24</v>
      </c>
      <c r="AC36" s="144">
        <v>0</v>
      </c>
      <c r="AD36" s="144">
        <v>99</v>
      </c>
      <c r="AE36" s="144">
        <v>35</v>
      </c>
      <c r="AF36" s="144">
        <v>0</v>
      </c>
      <c r="AG36" s="144">
        <f>'[1]3D Direct N2O emissions'!BM40</f>
        <v>84.84</v>
      </c>
      <c r="AH36" s="144">
        <v>0</v>
      </c>
      <c r="AI36" s="144">
        <v>33.71</v>
      </c>
      <c r="AJ36" s="144">
        <v>35</v>
      </c>
      <c r="AK36" s="144">
        <v>98</v>
      </c>
      <c r="AL36" s="144">
        <v>188.16</v>
      </c>
      <c r="AM36" s="68" t="s">
        <v>213</v>
      </c>
    </row>
    <row r="37" spans="3:39" ht="43.5" x14ac:dyDescent="0.25">
      <c r="C37" s="77" t="s">
        <v>214</v>
      </c>
      <c r="D37" s="90">
        <v>46100</v>
      </c>
      <c r="E37" s="71">
        <v>16629</v>
      </c>
      <c r="F37" s="71">
        <v>13973</v>
      </c>
      <c r="G37" s="71">
        <v>9933</v>
      </c>
      <c r="H37" s="71">
        <v>2298</v>
      </c>
      <c r="I37" s="71">
        <v>846</v>
      </c>
      <c r="J37" s="71">
        <v>1081</v>
      </c>
      <c r="K37" s="71">
        <v>3249</v>
      </c>
      <c r="L37" s="71">
        <v>2320</v>
      </c>
      <c r="M37" s="71">
        <v>3094</v>
      </c>
      <c r="N37" s="71">
        <v>1258</v>
      </c>
      <c r="O37" s="71">
        <v>537</v>
      </c>
      <c r="P37" s="71">
        <v>589</v>
      </c>
      <c r="Q37" s="71">
        <v>1054</v>
      </c>
      <c r="R37" s="71">
        <v>1188</v>
      </c>
      <c r="S37" s="71">
        <v>1195</v>
      </c>
      <c r="T37" s="71">
        <v>2147</v>
      </c>
      <c r="U37" s="71">
        <v>1450</v>
      </c>
      <c r="V37" s="71">
        <v>215</v>
      </c>
      <c r="W37" s="71">
        <v>23</v>
      </c>
      <c r="X37" s="71">
        <v>8</v>
      </c>
      <c r="Y37" s="71">
        <v>25</v>
      </c>
      <c r="Z37" s="71">
        <v>10</v>
      </c>
      <c r="AA37" s="76">
        <v>0</v>
      </c>
      <c r="AB37" s="145">
        <v>121</v>
      </c>
      <c r="AC37" s="145">
        <v>381</v>
      </c>
      <c r="AD37" s="145">
        <v>405</v>
      </c>
      <c r="AE37" s="145">
        <v>650</v>
      </c>
      <c r="AF37" s="145">
        <v>1688</v>
      </c>
      <c r="AG37" s="145">
        <f>'[1]3D Direct N2O emissions'!BM41</f>
        <v>1453.99</v>
      </c>
      <c r="AH37" s="145">
        <v>1433.24</v>
      </c>
      <c r="AI37" s="145">
        <v>1180.51</v>
      </c>
      <c r="AJ37" s="145">
        <v>694.14</v>
      </c>
      <c r="AK37" s="145">
        <v>707</v>
      </c>
      <c r="AL37" s="145">
        <v>306.04000000000002</v>
      </c>
      <c r="AM37" s="77" t="s">
        <v>214</v>
      </c>
    </row>
    <row r="38" spans="3:39" ht="33.75" x14ac:dyDescent="0.25">
      <c r="C38" s="68" t="s">
        <v>180</v>
      </c>
      <c r="D38" s="90">
        <f>D35-(D36+D37)</f>
        <v>7100</v>
      </c>
      <c r="E38" s="93">
        <v>538</v>
      </c>
      <c r="F38" s="94">
        <v>410</v>
      </c>
      <c r="G38" s="94">
        <v>289</v>
      </c>
      <c r="H38" s="95">
        <v>0</v>
      </c>
      <c r="I38" s="94">
        <v>25</v>
      </c>
      <c r="J38" s="94">
        <v>30</v>
      </c>
      <c r="K38" s="96">
        <f>K35-(K36+K37)</f>
        <v>0</v>
      </c>
      <c r="L38" s="96">
        <f t="shared" ref="L38:R38" si="4">L35-(L36+L37)</f>
        <v>0</v>
      </c>
      <c r="M38" s="96">
        <f t="shared" si="4"/>
        <v>0</v>
      </c>
      <c r="N38" s="96">
        <f t="shared" si="4"/>
        <v>0</v>
      </c>
      <c r="O38" s="96">
        <f t="shared" si="4"/>
        <v>0</v>
      </c>
      <c r="P38" s="96">
        <f t="shared" si="4"/>
        <v>0</v>
      </c>
      <c r="Q38" s="96">
        <f t="shared" si="4"/>
        <v>0</v>
      </c>
      <c r="R38" s="96">
        <f t="shared" si="4"/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7">
        <v>0</v>
      </c>
      <c r="AC38" s="97">
        <v>0</v>
      </c>
      <c r="AD38" s="97">
        <v>0</v>
      </c>
      <c r="AE38" s="97">
        <v>0</v>
      </c>
      <c r="AF38" s="97">
        <v>0</v>
      </c>
      <c r="AG38" s="97">
        <f>'[1]3D Direct N2O emissions'!BM42</f>
        <v>538</v>
      </c>
      <c r="AH38" s="97">
        <v>0</v>
      </c>
      <c r="AI38" s="97">
        <v>0</v>
      </c>
      <c r="AJ38" s="97">
        <v>0</v>
      </c>
      <c r="AK38" s="97">
        <v>0</v>
      </c>
      <c r="AL38" s="97">
        <v>0</v>
      </c>
      <c r="AM38" s="68" t="s">
        <v>180</v>
      </c>
    </row>
    <row r="39" spans="3:39" x14ac:dyDescent="0.25">
      <c r="C39" s="67" t="s">
        <v>215</v>
      </c>
      <c r="D39" s="81">
        <v>34400</v>
      </c>
      <c r="E39" s="82">
        <v>16805</v>
      </c>
      <c r="F39" s="82">
        <v>9870</v>
      </c>
      <c r="G39" s="82">
        <v>6453</v>
      </c>
      <c r="H39" s="82">
        <v>9371</v>
      </c>
      <c r="I39" s="82">
        <v>9992</v>
      </c>
      <c r="J39" s="82">
        <v>9623</v>
      </c>
      <c r="K39" s="82">
        <v>9472</v>
      </c>
      <c r="L39" s="82">
        <v>13999</v>
      </c>
      <c r="M39" s="82">
        <v>13475</v>
      </c>
      <c r="N39" s="82">
        <v>10940</v>
      </c>
      <c r="O39" s="82">
        <v>11262</v>
      </c>
      <c r="P39" s="82">
        <v>9223</v>
      </c>
      <c r="Q39" s="82">
        <v>9058</v>
      </c>
      <c r="R39" s="82">
        <v>7574</v>
      </c>
      <c r="S39" s="82">
        <v>5892</v>
      </c>
      <c r="T39" s="82">
        <v>3565</v>
      </c>
      <c r="U39" s="82">
        <v>1411</v>
      </c>
      <c r="V39" s="82">
        <v>1101</v>
      </c>
      <c r="W39" s="82">
        <v>1235</v>
      </c>
      <c r="X39" s="82">
        <v>850</v>
      </c>
      <c r="Y39" s="82">
        <v>1532</v>
      </c>
      <c r="Z39" s="82">
        <v>1681</v>
      </c>
      <c r="AA39" s="82">
        <v>1258</v>
      </c>
      <c r="AB39" s="82">
        <v>941</v>
      </c>
      <c r="AC39" s="82">
        <v>855</v>
      </c>
      <c r="AD39" s="82">
        <v>700</v>
      </c>
      <c r="AE39" s="82">
        <v>926</v>
      </c>
      <c r="AF39" s="82">
        <v>801</v>
      </c>
      <c r="AG39" s="82">
        <f>'[1]3D Direct N2O emissions'!BM43</f>
        <v>915.65</v>
      </c>
      <c r="AH39" s="82">
        <v>896.85</v>
      </c>
      <c r="AI39" s="82">
        <v>883.43</v>
      </c>
      <c r="AJ39" s="82">
        <v>573.04999999999995</v>
      </c>
      <c r="AK39" s="82">
        <v>278</v>
      </c>
      <c r="AL39" s="82">
        <v>528.61</v>
      </c>
      <c r="AM39" s="67" t="s">
        <v>215</v>
      </c>
    </row>
    <row r="40" spans="3:39" x14ac:dyDescent="0.25">
      <c r="C40" s="67" t="s">
        <v>216</v>
      </c>
      <c r="D40" s="81">
        <v>600</v>
      </c>
      <c r="E40" s="82">
        <v>2346</v>
      </c>
      <c r="F40" s="82">
        <v>2384</v>
      </c>
      <c r="G40" s="82">
        <v>2364</v>
      </c>
      <c r="H40" s="82">
        <v>2340</v>
      </c>
      <c r="I40" s="82">
        <v>2189</v>
      </c>
      <c r="J40" s="82">
        <v>1909</v>
      </c>
      <c r="K40" s="82">
        <v>1784</v>
      </c>
      <c r="L40" s="82">
        <v>878</v>
      </c>
      <c r="M40" s="82">
        <v>737</v>
      </c>
      <c r="N40" s="82">
        <v>537</v>
      </c>
      <c r="O40" s="82">
        <v>241</v>
      </c>
      <c r="P40" s="82">
        <v>618</v>
      </c>
      <c r="Q40" s="82">
        <v>196</v>
      </c>
      <c r="R40" s="82">
        <v>321</v>
      </c>
      <c r="S40" s="82">
        <v>50</v>
      </c>
      <c r="T40" s="82">
        <v>280</v>
      </c>
      <c r="U40" s="82">
        <v>652</v>
      </c>
      <c r="V40" s="82">
        <v>440</v>
      </c>
      <c r="W40" s="82">
        <v>501</v>
      </c>
      <c r="X40" s="82">
        <v>456</v>
      </c>
      <c r="Y40" s="82">
        <v>215</v>
      </c>
      <c r="Z40" s="82">
        <v>177</v>
      </c>
      <c r="AA40" s="82">
        <v>226</v>
      </c>
      <c r="AB40" s="82">
        <v>239</v>
      </c>
      <c r="AC40" s="82">
        <v>243</v>
      </c>
      <c r="AD40" s="82">
        <v>225</v>
      </c>
      <c r="AE40" s="82">
        <v>257</v>
      </c>
      <c r="AF40" s="82">
        <v>227</v>
      </c>
      <c r="AG40" s="82">
        <f>'[1]3D Direct N2O emissions'!BM44</f>
        <v>254.58</v>
      </c>
      <c r="AH40" s="82">
        <v>251.7</v>
      </c>
      <c r="AI40" s="82">
        <v>245.77</v>
      </c>
      <c r="AJ40" s="82">
        <v>170.85</v>
      </c>
      <c r="AK40" s="82">
        <v>270</v>
      </c>
      <c r="AL40" s="82">
        <v>220.31</v>
      </c>
      <c r="AM40" s="67" t="s">
        <v>216</v>
      </c>
    </row>
    <row r="41" spans="3:39" ht="55.5" x14ac:dyDescent="0.25">
      <c r="C41" s="67" t="s">
        <v>217</v>
      </c>
      <c r="D41" s="98">
        <v>41600</v>
      </c>
      <c r="E41" s="82">
        <v>27378</v>
      </c>
      <c r="F41" s="82">
        <v>26462</v>
      </c>
      <c r="G41" s="82">
        <v>35794</v>
      </c>
      <c r="H41" s="82">
        <v>23370</v>
      </c>
      <c r="I41" s="82">
        <v>15920</v>
      </c>
      <c r="J41" s="82">
        <v>20613</v>
      </c>
      <c r="K41" s="82">
        <v>22478</v>
      </c>
      <c r="L41" s="82">
        <v>17241</v>
      </c>
      <c r="M41" s="82">
        <v>27679</v>
      </c>
      <c r="N41" s="82">
        <v>9884</v>
      </c>
      <c r="O41" s="82">
        <v>4238</v>
      </c>
      <c r="P41" s="82">
        <v>9968</v>
      </c>
      <c r="Q41" s="82">
        <v>10580</v>
      </c>
      <c r="R41" s="82">
        <v>12288</v>
      </c>
      <c r="S41" s="82">
        <v>9097</v>
      </c>
      <c r="T41" s="82">
        <v>4571</v>
      </c>
      <c r="U41" s="82">
        <v>23700</v>
      </c>
      <c r="V41" s="82">
        <v>7402</v>
      </c>
      <c r="W41" s="82">
        <v>7291</v>
      </c>
      <c r="X41" s="82">
        <v>10149</v>
      </c>
      <c r="Y41" s="82">
        <v>15941</v>
      </c>
      <c r="Z41" s="82">
        <v>11810</v>
      </c>
      <c r="AA41" s="82">
        <v>5792</v>
      </c>
      <c r="AB41" s="82">
        <v>4703</v>
      </c>
      <c r="AC41" s="82">
        <v>3202</v>
      </c>
      <c r="AD41" s="82">
        <v>3211</v>
      </c>
      <c r="AE41" s="82">
        <v>4395</v>
      </c>
      <c r="AF41" s="82">
        <v>3193</v>
      </c>
      <c r="AG41" s="82">
        <f>'[1]3D Direct N2O emissions'!BM45</f>
        <v>1780.55</v>
      </c>
      <c r="AH41" s="82">
        <v>1744.78</v>
      </c>
      <c r="AI41" s="82">
        <v>1758.93</v>
      </c>
      <c r="AJ41" s="82">
        <v>2676.63</v>
      </c>
      <c r="AK41" s="82">
        <v>2118</v>
      </c>
      <c r="AL41" s="82">
        <v>2485.7399999999998</v>
      </c>
      <c r="AM41" s="67" t="s">
        <v>217</v>
      </c>
    </row>
    <row r="42" spans="3:39" ht="22.5" x14ac:dyDescent="0.25">
      <c r="C42" s="68" t="s">
        <v>218</v>
      </c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>
        <v>10215</v>
      </c>
      <c r="AA42" s="113">
        <v>4098</v>
      </c>
      <c r="AB42" s="110">
        <v>0</v>
      </c>
      <c r="AC42" s="110">
        <v>0</v>
      </c>
      <c r="AD42" s="110">
        <v>2573</v>
      </c>
      <c r="AE42" s="110">
        <v>2573</v>
      </c>
      <c r="AF42" s="110">
        <v>2004</v>
      </c>
      <c r="AG42" s="110">
        <f>'[1]3D Direct N2O emissions'!BM46</f>
        <v>805.23</v>
      </c>
      <c r="AH42" s="110">
        <v>730.7</v>
      </c>
      <c r="AI42" s="110">
        <v>755.33</v>
      </c>
      <c r="AJ42" s="110">
        <v>1104.98</v>
      </c>
      <c r="AK42" s="110">
        <v>1104.98</v>
      </c>
      <c r="AL42" s="110">
        <v>584.21</v>
      </c>
      <c r="AM42" s="68" t="s">
        <v>218</v>
      </c>
    </row>
    <row r="43" spans="3:39" x14ac:dyDescent="0.25">
      <c r="C43" s="68" t="s">
        <v>219</v>
      </c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>
        <v>84</v>
      </c>
      <c r="AA43" s="110">
        <v>0</v>
      </c>
      <c r="AB43" s="110">
        <v>0</v>
      </c>
      <c r="AC43" s="110">
        <v>0</v>
      </c>
      <c r="AD43" s="110">
        <v>0</v>
      </c>
      <c r="AE43" s="110">
        <v>0</v>
      </c>
      <c r="AF43" s="110">
        <v>33</v>
      </c>
      <c r="AG43" s="110">
        <f>'[1]3D Direct N2O emissions'!BM47</f>
        <v>0</v>
      </c>
      <c r="AH43" s="110">
        <v>0</v>
      </c>
      <c r="AI43" s="110">
        <v>0</v>
      </c>
      <c r="AJ43" s="110">
        <v>0</v>
      </c>
      <c r="AK43" s="110">
        <v>0</v>
      </c>
      <c r="AL43" s="110">
        <v>0</v>
      </c>
      <c r="AM43" s="68" t="s">
        <v>219</v>
      </c>
    </row>
    <row r="44" spans="3:39" ht="54.75" x14ac:dyDescent="0.25">
      <c r="C44" s="68" t="s">
        <v>220</v>
      </c>
      <c r="D44" s="112">
        <v>0</v>
      </c>
      <c r="E44" s="71">
        <v>7162</v>
      </c>
      <c r="F44" s="71">
        <v>5012</v>
      </c>
      <c r="G44" s="71">
        <v>7207</v>
      </c>
      <c r="H44" s="71">
        <v>4510</v>
      </c>
      <c r="I44" s="71">
        <v>4614</v>
      </c>
      <c r="J44" s="71">
        <v>5544</v>
      </c>
      <c r="K44" s="71">
        <v>5621</v>
      </c>
      <c r="L44" s="71">
        <v>4573</v>
      </c>
      <c r="M44" s="71">
        <v>5011</v>
      </c>
      <c r="N44" s="71">
        <v>5973</v>
      </c>
      <c r="O44" s="71">
        <v>5213</v>
      </c>
      <c r="P44" s="71">
        <v>5675</v>
      </c>
      <c r="Q44" s="71">
        <v>5323</v>
      </c>
      <c r="R44" s="71">
        <v>4337</v>
      </c>
      <c r="S44" s="71">
        <v>6964</v>
      </c>
      <c r="T44" s="71">
        <v>4674</v>
      </c>
      <c r="U44" s="71">
        <v>4453</v>
      </c>
      <c r="V44" s="71">
        <v>4508</v>
      </c>
      <c r="W44" s="71">
        <v>2247</v>
      </c>
      <c r="X44" s="71">
        <v>3303</v>
      </c>
      <c r="Y44" s="71">
        <v>3153</v>
      </c>
      <c r="Z44" s="71">
        <v>3344</v>
      </c>
      <c r="AA44" s="71">
        <v>3597</v>
      </c>
      <c r="AB44" s="71">
        <v>3185</v>
      </c>
      <c r="AC44" s="71">
        <v>2824</v>
      </c>
      <c r="AD44" s="71">
        <v>2748</v>
      </c>
      <c r="AE44" s="71">
        <v>2611</v>
      </c>
      <c r="AF44" s="71">
        <v>2833</v>
      </c>
      <c r="AG44" s="71">
        <f>'[1]3D Direct N2O emissions'!BM48</f>
        <v>2977.7</v>
      </c>
      <c r="AH44" s="71">
        <v>2074.39</v>
      </c>
      <c r="AI44" s="71">
        <v>2216</v>
      </c>
      <c r="AJ44" s="71">
        <v>2309.4499999999998</v>
      </c>
      <c r="AK44" s="71">
        <v>1834</v>
      </c>
      <c r="AL44" s="71">
        <v>2021.86</v>
      </c>
      <c r="AM44" s="68" t="s">
        <v>220</v>
      </c>
    </row>
    <row r="45" spans="3:39" ht="24.75" x14ac:dyDescent="0.25">
      <c r="C45" s="99" t="s">
        <v>221</v>
      </c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99" t="s">
        <v>221</v>
      </c>
    </row>
    <row r="46" spans="3:39" ht="21.75" x14ac:dyDescent="0.25">
      <c r="C46" s="68" t="s">
        <v>222</v>
      </c>
      <c r="D46" s="83">
        <v>351400</v>
      </c>
      <c r="E46" s="71">
        <v>289614</v>
      </c>
      <c r="F46" s="71">
        <v>234882</v>
      </c>
      <c r="G46" s="71">
        <v>218695</v>
      </c>
      <c r="H46" s="71">
        <v>249003</v>
      </c>
      <c r="I46" s="71">
        <v>248617</v>
      </c>
      <c r="J46" s="71">
        <v>244314</v>
      </c>
      <c r="K46" s="71">
        <v>256962</v>
      </c>
      <c r="L46" s="71">
        <v>255020</v>
      </c>
      <c r="M46" s="71">
        <v>261344</v>
      </c>
      <c r="N46" s="71">
        <v>273738</v>
      </c>
      <c r="O46" s="71">
        <v>282682</v>
      </c>
      <c r="P46" s="71">
        <v>276661</v>
      </c>
      <c r="Q46" s="71">
        <v>283236</v>
      </c>
      <c r="R46" s="71">
        <v>282047</v>
      </c>
      <c r="S46" s="71">
        <v>265725</v>
      </c>
      <c r="T46" s="71">
        <v>284906</v>
      </c>
      <c r="U46" s="71">
        <v>278055</v>
      </c>
      <c r="V46" s="71">
        <v>268091</v>
      </c>
      <c r="W46" s="71">
        <v>255282</v>
      </c>
      <c r="X46" s="71">
        <v>255244</v>
      </c>
      <c r="Y46" s="71">
        <v>241349</v>
      </c>
      <c r="Z46" s="71">
        <v>242636</v>
      </c>
      <c r="AA46" s="71">
        <v>223517</v>
      </c>
      <c r="AB46" s="71">
        <v>203424</v>
      </c>
      <c r="AC46" s="71">
        <v>198540</v>
      </c>
      <c r="AD46" s="71">
        <v>185900</v>
      </c>
      <c r="AE46" s="71">
        <v>182239</v>
      </c>
      <c r="AF46" s="71">
        <v>167424</v>
      </c>
      <c r="AG46" s="71">
        <f>'[1]3D Direct N2O emissions'!BM50</f>
        <v>169303.94</v>
      </c>
      <c r="AH46" s="71">
        <v>170062.55000000002</v>
      </c>
      <c r="AI46" s="71">
        <v>170095.94</v>
      </c>
      <c r="AJ46" s="71">
        <v>84401.54</v>
      </c>
      <c r="AK46" s="71">
        <v>80657</v>
      </c>
      <c r="AL46" s="71">
        <v>80657</v>
      </c>
      <c r="AM46" s="68" t="s">
        <v>222</v>
      </c>
    </row>
    <row r="47" spans="3:39" ht="44.25" x14ac:dyDescent="0.25">
      <c r="C47" s="80" t="s">
        <v>223</v>
      </c>
      <c r="D47" s="110"/>
      <c r="E47" s="71">
        <v>44110</v>
      </c>
      <c r="F47" s="71">
        <v>30185</v>
      </c>
      <c r="G47" s="71">
        <v>26375</v>
      </c>
      <c r="H47" s="71">
        <v>32861</v>
      </c>
      <c r="I47" s="71">
        <v>32637</v>
      </c>
      <c r="J47" s="71">
        <v>32574</v>
      </c>
      <c r="K47" s="71">
        <v>32933</v>
      </c>
      <c r="L47" s="71">
        <v>32088</v>
      </c>
      <c r="M47" s="71">
        <v>32318</v>
      </c>
      <c r="N47" s="71">
        <v>35265</v>
      </c>
      <c r="O47" s="71">
        <v>36166</v>
      </c>
      <c r="P47" s="71">
        <v>35034</v>
      </c>
      <c r="Q47" s="71">
        <v>36488</v>
      </c>
      <c r="R47" s="71">
        <v>34540</v>
      </c>
      <c r="S47" s="71">
        <v>27773</v>
      </c>
      <c r="T47" s="71">
        <v>34727</v>
      </c>
      <c r="U47" s="71">
        <v>32807</v>
      </c>
      <c r="V47" s="71">
        <v>35187</v>
      </c>
      <c r="W47" s="71">
        <v>33314</v>
      </c>
      <c r="X47" s="71">
        <v>32956</v>
      </c>
      <c r="Y47" s="71">
        <v>30338</v>
      </c>
      <c r="Z47" s="71">
        <v>29787</v>
      </c>
      <c r="AA47" s="71">
        <v>28462</v>
      </c>
      <c r="AB47" s="71">
        <v>28632</v>
      </c>
      <c r="AC47" s="71">
        <v>27984</v>
      </c>
      <c r="AD47" s="71">
        <v>28282</v>
      </c>
      <c r="AE47" s="71">
        <v>28359</v>
      </c>
      <c r="AF47" s="71">
        <v>27114</v>
      </c>
      <c r="AG47" s="71">
        <f>'[1]3D Direct N2O emissions'!BM51</f>
        <v>27967.62</v>
      </c>
      <c r="AH47" s="71">
        <v>28020.26</v>
      </c>
      <c r="AI47" s="71">
        <v>28126.9</v>
      </c>
      <c r="AJ47" s="71">
        <v>9762.09</v>
      </c>
      <c r="AK47" s="71">
        <v>9939</v>
      </c>
      <c r="AL47" s="71">
        <v>8570.99</v>
      </c>
      <c r="AM47" s="80" t="s">
        <v>223</v>
      </c>
    </row>
    <row r="48" spans="3:39" ht="21.75" x14ac:dyDescent="0.25">
      <c r="C48" s="77" t="s">
        <v>224</v>
      </c>
      <c r="D48" s="83">
        <v>288700</v>
      </c>
      <c r="E48" s="71">
        <v>245504</v>
      </c>
      <c r="F48" s="71">
        <v>204697</v>
      </c>
      <c r="G48" s="71">
        <v>192320</v>
      </c>
      <c r="H48" s="71">
        <v>216142</v>
      </c>
      <c r="I48" s="71">
        <v>215980</v>
      </c>
      <c r="J48" s="71">
        <v>211740</v>
      </c>
      <c r="K48" s="71">
        <v>224029</v>
      </c>
      <c r="L48" s="71">
        <v>222932</v>
      </c>
      <c r="M48" s="71">
        <v>229026</v>
      </c>
      <c r="N48" s="71">
        <v>238473</v>
      </c>
      <c r="O48" s="71">
        <v>246516</v>
      </c>
      <c r="P48" s="71">
        <v>241627</v>
      </c>
      <c r="Q48" s="71">
        <v>246748</v>
      </c>
      <c r="R48" s="71">
        <v>247507</v>
      </c>
      <c r="S48" s="71">
        <v>237952</v>
      </c>
      <c r="T48" s="71">
        <v>250179</v>
      </c>
      <c r="U48" s="71">
        <v>245248</v>
      </c>
      <c r="V48" s="71">
        <v>232904</v>
      </c>
      <c r="W48" s="71">
        <v>221968</v>
      </c>
      <c r="X48" s="71">
        <v>222288</v>
      </c>
      <c r="Y48" s="71">
        <v>211011</v>
      </c>
      <c r="Z48" s="71">
        <v>212849</v>
      </c>
      <c r="AA48" s="71">
        <v>195055</v>
      </c>
      <c r="AB48" s="71">
        <v>174792</v>
      </c>
      <c r="AC48" s="71">
        <v>170556</v>
      </c>
      <c r="AD48" s="71">
        <v>157600</v>
      </c>
      <c r="AE48" s="71">
        <v>153880</v>
      </c>
      <c r="AF48" s="71">
        <v>140310</v>
      </c>
      <c r="AG48" s="71">
        <f>'[1]3D Direct N2O emissions'!BM52</f>
        <v>141336.32000000001</v>
      </c>
      <c r="AH48" s="71">
        <v>142042.29</v>
      </c>
      <c r="AI48" s="71">
        <v>141969.04</v>
      </c>
      <c r="AJ48" s="71">
        <v>74639.45</v>
      </c>
      <c r="AK48" s="71">
        <v>70718</v>
      </c>
      <c r="AL48" s="71">
        <v>70824.740000000005</v>
      </c>
      <c r="AM48" s="77" t="s">
        <v>224</v>
      </c>
    </row>
    <row r="49" spans="3:39" ht="22.5" x14ac:dyDescent="0.25">
      <c r="C49" s="68" t="s">
        <v>225</v>
      </c>
      <c r="D49" s="83">
        <v>255900</v>
      </c>
      <c r="E49" s="71">
        <v>162675</v>
      </c>
      <c r="F49" s="71">
        <v>201573</v>
      </c>
      <c r="G49" s="71">
        <v>179942</v>
      </c>
      <c r="H49" s="71">
        <v>97192</v>
      </c>
      <c r="I49" s="71">
        <v>129972</v>
      </c>
      <c r="J49" s="71">
        <v>133209</v>
      </c>
      <c r="K49" s="71">
        <v>135886</v>
      </c>
      <c r="L49" s="71">
        <v>128770</v>
      </c>
      <c r="M49" s="71">
        <v>117800</v>
      </c>
      <c r="N49" s="71">
        <v>65481</v>
      </c>
      <c r="O49" s="71">
        <v>48371</v>
      </c>
      <c r="P49" s="71">
        <v>39029</v>
      </c>
      <c r="Q49" s="71">
        <v>41633</v>
      </c>
      <c r="R49" s="71">
        <v>45192</v>
      </c>
      <c r="S49" s="71">
        <v>20834</v>
      </c>
      <c r="T49" s="71">
        <v>25220</v>
      </c>
      <c r="U49" s="71">
        <v>39810</v>
      </c>
      <c r="V49" s="71">
        <v>28730</v>
      </c>
      <c r="W49" s="71">
        <v>20445</v>
      </c>
      <c r="X49" s="71">
        <v>21329</v>
      </c>
      <c r="Y49" s="71">
        <v>22029</v>
      </c>
      <c r="Z49" s="71">
        <v>18816</v>
      </c>
      <c r="AA49" s="71">
        <v>27303</v>
      </c>
      <c r="AB49" s="71">
        <v>28144</v>
      </c>
      <c r="AC49" s="71">
        <v>31280</v>
      </c>
      <c r="AD49" s="71">
        <v>26600</v>
      </c>
      <c r="AE49" s="71">
        <v>24924</v>
      </c>
      <c r="AF49" s="71">
        <v>28204</v>
      </c>
      <c r="AG49" s="71">
        <f>'[1]3D Direct N2O emissions'!BM53</f>
        <v>25722.68</v>
      </c>
      <c r="AH49" s="71">
        <v>22729.35</v>
      </c>
      <c r="AI49" s="71">
        <v>22756.89</v>
      </c>
      <c r="AJ49" s="71">
        <v>19639.38</v>
      </c>
      <c r="AK49" s="71">
        <v>8888</v>
      </c>
      <c r="AL49" s="71">
        <v>12446.08</v>
      </c>
      <c r="AM49" s="68" t="s">
        <v>225</v>
      </c>
    </row>
    <row r="50" spans="3:39" ht="33" x14ac:dyDescent="0.25">
      <c r="C50" s="68" t="s">
        <v>226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68" t="s">
        <v>226</v>
      </c>
    </row>
    <row r="51" spans="3:39" ht="22.5" x14ac:dyDescent="0.25">
      <c r="C51" s="68" t="s">
        <v>227</v>
      </c>
      <c r="D51" s="101">
        <v>76100</v>
      </c>
      <c r="E51" s="71">
        <v>84901</v>
      </c>
      <c r="F51" s="71">
        <v>59680</v>
      </c>
      <c r="G51" s="71">
        <v>49174</v>
      </c>
      <c r="H51" s="71">
        <v>44333</v>
      </c>
      <c r="I51" s="71">
        <v>40564</v>
      </c>
      <c r="J51" s="71">
        <v>41915</v>
      </c>
      <c r="K51" s="71">
        <v>40800</v>
      </c>
      <c r="L51" s="71">
        <v>39582</v>
      </c>
      <c r="M51" s="71">
        <v>39535</v>
      </c>
      <c r="N51" s="71">
        <v>39024</v>
      </c>
      <c r="O51" s="71">
        <v>35642</v>
      </c>
      <c r="P51" s="71">
        <v>33686</v>
      </c>
      <c r="Q51" s="71">
        <v>35254</v>
      </c>
      <c r="R51" s="71">
        <v>35755</v>
      </c>
      <c r="S51" s="71">
        <v>10324</v>
      </c>
      <c r="T51" s="71">
        <v>27101</v>
      </c>
      <c r="U51" s="71">
        <v>26250</v>
      </c>
      <c r="V51" s="71">
        <v>23317</v>
      </c>
      <c r="W51" s="71">
        <v>22668</v>
      </c>
      <c r="X51" s="71">
        <v>20454</v>
      </c>
      <c r="Y51" s="71">
        <v>18918</v>
      </c>
      <c r="Z51" s="71">
        <v>17986</v>
      </c>
      <c r="AA51" s="71">
        <v>14905</v>
      </c>
      <c r="AB51" s="71">
        <v>14660</v>
      </c>
      <c r="AC51" s="71">
        <v>14027</v>
      </c>
      <c r="AD51" s="71">
        <v>12600</v>
      </c>
      <c r="AE51" s="71">
        <v>13286</v>
      </c>
      <c r="AF51" s="71">
        <v>10353</v>
      </c>
      <c r="AG51" s="71">
        <f>'[1]3D Direct N2O emissions'!BM55</f>
        <v>10051.33</v>
      </c>
      <c r="AH51" s="71">
        <v>10641.17</v>
      </c>
      <c r="AI51" s="71">
        <v>10127.02</v>
      </c>
      <c r="AJ51" s="71">
        <v>6316</v>
      </c>
      <c r="AK51" s="71">
        <v>3033</v>
      </c>
      <c r="AL51" s="71">
        <v>2084.98</v>
      </c>
      <c r="AM51" s="68" t="s">
        <v>227</v>
      </c>
    </row>
    <row r="52" spans="3:39" ht="22.5" x14ac:dyDescent="0.25">
      <c r="C52" s="67" t="s">
        <v>228</v>
      </c>
      <c r="D52" s="98">
        <v>252800</v>
      </c>
      <c r="E52" s="82">
        <v>216009</v>
      </c>
      <c r="F52" s="82">
        <v>195107</v>
      </c>
      <c r="G52" s="82">
        <v>222590</v>
      </c>
      <c r="H52" s="82">
        <v>219290</v>
      </c>
      <c r="I52" s="82">
        <v>203684</v>
      </c>
      <c r="J52" s="82">
        <v>213819</v>
      </c>
      <c r="K52" s="82">
        <v>217256</v>
      </c>
      <c r="L52" s="82">
        <v>208259</v>
      </c>
      <c r="M52" s="82">
        <v>223185</v>
      </c>
      <c r="N52" s="82">
        <v>233058</v>
      </c>
      <c r="O52" s="82">
        <v>234019</v>
      </c>
      <c r="P52" s="82">
        <v>229231</v>
      </c>
      <c r="Q52" s="82">
        <v>236348</v>
      </c>
      <c r="R52" s="82">
        <v>241887</v>
      </c>
      <c r="S52" s="82">
        <v>308230</v>
      </c>
      <c r="T52" s="82">
        <v>266735</v>
      </c>
      <c r="U52" s="82">
        <v>280115</v>
      </c>
      <c r="V52" s="82">
        <v>253359</v>
      </c>
      <c r="W52" s="82">
        <v>268622</v>
      </c>
      <c r="X52" s="82">
        <v>267130</v>
      </c>
      <c r="Y52" s="82">
        <v>262692</v>
      </c>
      <c r="Z52" s="82">
        <v>263359</v>
      </c>
      <c r="AA52" s="82">
        <v>258910</v>
      </c>
      <c r="AB52" s="82">
        <v>259029</v>
      </c>
      <c r="AC52" s="82">
        <v>239474</v>
      </c>
      <c r="AD52" s="82">
        <v>235700</v>
      </c>
      <c r="AE52" s="82">
        <v>228124</v>
      </c>
      <c r="AF52" s="82">
        <v>224571</v>
      </c>
      <c r="AG52" s="82">
        <v>226328</v>
      </c>
      <c r="AH52" s="82">
        <v>227719.6</v>
      </c>
      <c r="AI52" s="82">
        <v>224807.63</v>
      </c>
      <c r="AJ52" s="82">
        <v>197676.83</v>
      </c>
      <c r="AK52" s="82">
        <v>177632</v>
      </c>
      <c r="AL52" s="82">
        <v>179721.79</v>
      </c>
      <c r="AM52" s="67" t="s">
        <v>228</v>
      </c>
    </row>
    <row r="53" spans="3:39" x14ac:dyDescent="0.25">
      <c r="C53" s="77" t="s">
        <v>229</v>
      </c>
      <c r="D53" s="83">
        <v>52200</v>
      </c>
      <c r="E53" s="71">
        <v>50582</v>
      </c>
      <c r="F53" s="71">
        <v>45883</v>
      </c>
      <c r="G53" s="71">
        <v>51928</v>
      </c>
      <c r="H53" s="71">
        <v>47988</v>
      </c>
      <c r="I53" s="71">
        <v>43946</v>
      </c>
      <c r="J53" s="71">
        <v>44559</v>
      </c>
      <c r="K53" s="71">
        <v>46225</v>
      </c>
      <c r="L53" s="71">
        <v>43996</v>
      </c>
      <c r="M53" s="71">
        <v>47687</v>
      </c>
      <c r="N53" s="71">
        <v>47539</v>
      </c>
      <c r="O53" s="71">
        <v>47627</v>
      </c>
      <c r="P53" s="71">
        <v>45895</v>
      </c>
      <c r="Q53" s="71">
        <v>48268</v>
      </c>
      <c r="R53" s="71">
        <v>49301</v>
      </c>
      <c r="S53" s="71">
        <v>58484</v>
      </c>
      <c r="T53" s="71">
        <v>47133</v>
      </c>
      <c r="U53" s="71">
        <v>50702</v>
      </c>
      <c r="V53" s="71">
        <v>46045</v>
      </c>
      <c r="W53" s="71">
        <v>51498</v>
      </c>
      <c r="X53" s="71">
        <v>49080</v>
      </c>
      <c r="Y53" s="71">
        <v>49767</v>
      </c>
      <c r="Z53" s="71">
        <v>51754</v>
      </c>
      <c r="AA53" s="71">
        <v>49655</v>
      </c>
      <c r="AB53" s="71">
        <v>48369</v>
      </c>
      <c r="AC53" s="71">
        <v>43857</v>
      </c>
      <c r="AD53" s="71">
        <v>43700</v>
      </c>
      <c r="AE53" s="71">
        <v>41000</v>
      </c>
      <c r="AF53" s="71">
        <v>40041</v>
      </c>
      <c r="AG53" s="71">
        <f>'[1]3D Direct N2O emissions'!BM57</f>
        <v>40741.15</v>
      </c>
      <c r="AH53" s="71">
        <v>40844.839999999997</v>
      </c>
      <c r="AI53" s="71">
        <v>39106.480000000003</v>
      </c>
      <c r="AJ53" s="71">
        <v>34747.46</v>
      </c>
      <c r="AK53" s="71">
        <v>33631</v>
      </c>
      <c r="AL53" s="71">
        <v>33861.699999999997</v>
      </c>
      <c r="AM53" s="77" t="s">
        <v>229</v>
      </c>
    </row>
    <row r="54" spans="3:39" x14ac:dyDescent="0.25">
      <c r="C54" s="77" t="s">
        <v>230</v>
      </c>
      <c r="D54" s="88">
        <v>0</v>
      </c>
      <c r="E54" s="71">
        <v>5618</v>
      </c>
      <c r="F54" s="71">
        <v>4152</v>
      </c>
      <c r="G54" s="71">
        <v>5699</v>
      </c>
      <c r="H54" s="71">
        <v>6032</v>
      </c>
      <c r="I54" s="71">
        <v>5908</v>
      </c>
      <c r="J54" s="71">
        <v>6581</v>
      </c>
      <c r="K54" s="71">
        <v>7122</v>
      </c>
      <c r="L54" s="71">
        <v>7073</v>
      </c>
      <c r="M54" s="71">
        <v>7719</v>
      </c>
      <c r="N54" s="71">
        <v>9190</v>
      </c>
      <c r="O54" s="71">
        <v>8670</v>
      </c>
      <c r="P54" s="71">
        <v>8838</v>
      </c>
      <c r="Q54" s="71">
        <v>9315</v>
      </c>
      <c r="R54" s="71">
        <v>9549</v>
      </c>
      <c r="S54" s="71">
        <v>8932</v>
      </c>
      <c r="T54" s="71">
        <v>6881</v>
      </c>
      <c r="U54" s="71">
        <v>7204</v>
      </c>
      <c r="V54" s="71">
        <v>5469</v>
      </c>
      <c r="W54" s="71">
        <v>10535</v>
      </c>
      <c r="X54" s="71">
        <v>9978</v>
      </c>
      <c r="Y54" s="71">
        <v>10315</v>
      </c>
      <c r="Z54" s="71">
        <v>10020</v>
      </c>
      <c r="AA54" s="71">
        <v>9577</v>
      </c>
      <c r="AB54" s="71">
        <v>9359</v>
      </c>
      <c r="AC54" s="71">
        <v>9209</v>
      </c>
      <c r="AD54" s="71">
        <v>9058</v>
      </c>
      <c r="AE54" s="71">
        <v>8787</v>
      </c>
      <c r="AF54" s="71">
        <v>8650</v>
      </c>
      <c r="AG54" s="71">
        <f>'[1]3D Direct N2O emissions'!BM58</f>
        <v>9027.65</v>
      </c>
      <c r="AH54" s="71">
        <v>8984.56</v>
      </c>
      <c r="AI54" s="71">
        <v>8875.2900000000009</v>
      </c>
      <c r="AJ54" s="71">
        <v>9099.11</v>
      </c>
      <c r="AK54" s="71">
        <v>7857</v>
      </c>
      <c r="AL54" s="71">
        <v>8144.96</v>
      </c>
      <c r="AM54" s="77" t="s">
        <v>230</v>
      </c>
    </row>
    <row r="55" spans="3:39" ht="22.5" x14ac:dyDescent="0.25">
      <c r="C55" s="77" t="s">
        <v>231</v>
      </c>
      <c r="D55" s="83">
        <v>28100</v>
      </c>
      <c r="E55" s="71">
        <v>27231</v>
      </c>
      <c r="F55" s="71">
        <v>24454</v>
      </c>
      <c r="G55" s="71">
        <v>35807</v>
      </c>
      <c r="H55" s="71">
        <v>35856</v>
      </c>
      <c r="I55" s="71">
        <v>32324</v>
      </c>
      <c r="J55" s="71">
        <v>34593</v>
      </c>
      <c r="K55" s="71">
        <v>35916</v>
      </c>
      <c r="L55" s="71">
        <v>33239</v>
      </c>
      <c r="M55" s="71">
        <v>36387</v>
      </c>
      <c r="N55" s="71">
        <v>37278</v>
      </c>
      <c r="O55" s="71">
        <v>37083</v>
      </c>
      <c r="P55" s="71">
        <v>37108</v>
      </c>
      <c r="Q55" s="71">
        <v>37955</v>
      </c>
      <c r="R55" s="71">
        <v>36903</v>
      </c>
      <c r="S55" s="71">
        <v>28275</v>
      </c>
      <c r="T55" s="71">
        <v>35658</v>
      </c>
      <c r="U55" s="71">
        <v>33814</v>
      </c>
      <c r="V55" s="71">
        <v>34117</v>
      </c>
      <c r="W55" s="71">
        <v>35026</v>
      </c>
      <c r="X55" s="71">
        <v>35180</v>
      </c>
      <c r="Y55" s="71">
        <v>33842</v>
      </c>
      <c r="Z55" s="71">
        <v>33125</v>
      </c>
      <c r="AA55" s="71">
        <v>33050</v>
      </c>
      <c r="AB55" s="71">
        <v>32245</v>
      </c>
      <c r="AC55" s="71">
        <v>30305</v>
      </c>
      <c r="AD55" s="71">
        <v>30600</v>
      </c>
      <c r="AE55" s="71">
        <v>30309</v>
      </c>
      <c r="AF55" s="71">
        <v>30025</v>
      </c>
      <c r="AG55" s="71">
        <f>'[1]3D Direct N2O emissions'!BM59</f>
        <v>30269.09</v>
      </c>
      <c r="AH55" s="71">
        <v>30345.83</v>
      </c>
      <c r="AI55" s="71">
        <v>29918.47</v>
      </c>
      <c r="AJ55" s="71">
        <v>29251.41</v>
      </c>
      <c r="AK55" s="71">
        <v>27844</v>
      </c>
      <c r="AL55" s="71">
        <v>27584.7</v>
      </c>
      <c r="AM55" s="77" t="s">
        <v>231</v>
      </c>
    </row>
    <row r="56" spans="3:39" ht="22.5" x14ac:dyDescent="0.25">
      <c r="C56" s="77" t="s">
        <v>232</v>
      </c>
      <c r="D56" s="83">
        <v>13600</v>
      </c>
      <c r="E56" s="71">
        <v>9720</v>
      </c>
      <c r="F56" s="71">
        <v>8552</v>
      </c>
      <c r="G56" s="71">
        <v>10635</v>
      </c>
      <c r="H56" s="71">
        <v>12476</v>
      </c>
      <c r="I56" s="71">
        <v>12862</v>
      </c>
      <c r="J56" s="71">
        <v>13200</v>
      </c>
      <c r="K56" s="71">
        <v>13104</v>
      </c>
      <c r="L56" s="71">
        <v>12851</v>
      </c>
      <c r="M56" s="71">
        <v>13562</v>
      </c>
      <c r="N56" s="71">
        <v>14922</v>
      </c>
      <c r="O56" s="71">
        <v>14813</v>
      </c>
      <c r="P56" s="71">
        <v>14651</v>
      </c>
      <c r="Q56" s="71">
        <v>15014</v>
      </c>
      <c r="R56" s="71">
        <v>14795</v>
      </c>
      <c r="S56" s="71">
        <v>8747</v>
      </c>
      <c r="T56" s="71">
        <v>12418</v>
      </c>
      <c r="U56" s="71">
        <v>13124</v>
      </c>
      <c r="V56" s="71">
        <v>11458</v>
      </c>
      <c r="W56" s="71">
        <v>13793</v>
      </c>
      <c r="X56" s="71">
        <v>13142</v>
      </c>
      <c r="Y56" s="71">
        <v>12803</v>
      </c>
      <c r="Z56" s="71">
        <v>12128</v>
      </c>
      <c r="AA56" s="71">
        <v>11367</v>
      </c>
      <c r="AB56" s="71">
        <v>10616</v>
      </c>
      <c r="AC56" s="71">
        <v>10703</v>
      </c>
      <c r="AD56" s="71">
        <v>10500</v>
      </c>
      <c r="AE56" s="71">
        <v>10211</v>
      </c>
      <c r="AF56" s="71">
        <v>9974</v>
      </c>
      <c r="AG56" s="71">
        <f>'[1]3D Direct N2O emissions'!BM60</f>
        <v>10195.27</v>
      </c>
      <c r="AH56" s="71">
        <v>10028.709999999999</v>
      </c>
      <c r="AI56" s="71">
        <v>9942.7000000000007</v>
      </c>
      <c r="AJ56" s="71">
        <v>9569.2800000000007</v>
      </c>
      <c r="AK56" s="71">
        <v>8986</v>
      </c>
      <c r="AL56" s="71">
        <v>8713.43</v>
      </c>
      <c r="AM56" s="77" t="s">
        <v>232</v>
      </c>
    </row>
    <row r="57" spans="3:39" ht="22.5" x14ac:dyDescent="0.25">
      <c r="C57" s="77" t="s">
        <v>233</v>
      </c>
      <c r="D57" s="83">
        <v>22600</v>
      </c>
      <c r="E57" s="71">
        <v>27178</v>
      </c>
      <c r="F57" s="71">
        <v>27958</v>
      </c>
      <c r="G57" s="71">
        <v>33100</v>
      </c>
      <c r="H57" s="71">
        <v>35372</v>
      </c>
      <c r="I57" s="71">
        <v>32217</v>
      </c>
      <c r="J57" s="71">
        <v>34986</v>
      </c>
      <c r="K57" s="71">
        <v>33834</v>
      </c>
      <c r="L57" s="71">
        <v>33823</v>
      </c>
      <c r="M57" s="71">
        <v>37402</v>
      </c>
      <c r="N57" s="71">
        <v>38799</v>
      </c>
      <c r="O57" s="71">
        <v>39546</v>
      </c>
      <c r="P57" s="71">
        <v>39809</v>
      </c>
      <c r="Q57" s="71">
        <v>40423</v>
      </c>
      <c r="R57" s="71">
        <v>42169</v>
      </c>
      <c r="S57" s="71">
        <v>42101</v>
      </c>
      <c r="T57" s="71">
        <v>54843</v>
      </c>
      <c r="U57" s="71">
        <v>45651</v>
      </c>
      <c r="V57" s="71">
        <v>46124</v>
      </c>
      <c r="W57" s="71">
        <v>49015</v>
      </c>
      <c r="X57" s="71">
        <v>48346</v>
      </c>
      <c r="Y57" s="71">
        <v>47043</v>
      </c>
      <c r="Z57" s="71">
        <v>47016</v>
      </c>
      <c r="AA57" s="71">
        <v>49089</v>
      </c>
      <c r="AB57" s="71">
        <v>54907</v>
      </c>
      <c r="AC57" s="71">
        <v>47837</v>
      </c>
      <c r="AD57" s="71">
        <v>47900</v>
      </c>
      <c r="AE57" s="71">
        <v>46248</v>
      </c>
      <c r="AF57" s="71">
        <v>46200</v>
      </c>
      <c r="AG57" s="71">
        <f>'[1]3D Direct N2O emissions'!BM61</f>
        <v>47330.18</v>
      </c>
      <c r="AH57" s="71">
        <v>47153.2</v>
      </c>
      <c r="AI57" s="71">
        <v>44825.96</v>
      </c>
      <c r="AJ57" s="71">
        <v>37965.919999999998</v>
      </c>
      <c r="AK57" s="71">
        <v>36557</v>
      </c>
      <c r="AL57" s="71">
        <v>36719.54</v>
      </c>
      <c r="AM57" s="77" t="s">
        <v>233</v>
      </c>
    </row>
    <row r="58" spans="3:39" ht="22.5" x14ac:dyDescent="0.25">
      <c r="C58" s="77" t="s">
        <v>234</v>
      </c>
      <c r="D58" s="83">
        <v>29700</v>
      </c>
      <c r="E58" s="71">
        <v>23034</v>
      </c>
      <c r="F58" s="71">
        <v>19026</v>
      </c>
      <c r="G58" s="71">
        <v>21163</v>
      </c>
      <c r="H58" s="71">
        <v>17664</v>
      </c>
      <c r="I58" s="71">
        <v>16762</v>
      </c>
      <c r="J58" s="71">
        <v>17701</v>
      </c>
      <c r="K58" s="71">
        <v>17981</v>
      </c>
      <c r="L58" s="71">
        <v>17373</v>
      </c>
      <c r="M58" s="71">
        <v>18293</v>
      </c>
      <c r="N58" s="71">
        <v>19984</v>
      </c>
      <c r="O58" s="71">
        <v>19069</v>
      </c>
      <c r="P58" s="71">
        <v>17899</v>
      </c>
      <c r="Q58" s="71">
        <v>19228</v>
      </c>
      <c r="R58" s="71">
        <v>20031</v>
      </c>
      <c r="S58" s="71">
        <v>18101</v>
      </c>
      <c r="T58" s="71">
        <v>18978</v>
      </c>
      <c r="U58" s="71">
        <v>23001</v>
      </c>
      <c r="V58" s="71">
        <v>18622</v>
      </c>
      <c r="W58" s="71">
        <v>20187</v>
      </c>
      <c r="X58" s="71">
        <v>19980</v>
      </c>
      <c r="Y58" s="71">
        <v>21005</v>
      </c>
      <c r="Z58" s="71">
        <v>20002</v>
      </c>
      <c r="AA58" s="71">
        <v>19947</v>
      </c>
      <c r="AB58" s="71">
        <v>19491</v>
      </c>
      <c r="AC58" s="71">
        <v>18241</v>
      </c>
      <c r="AD58" s="71">
        <v>18200</v>
      </c>
      <c r="AE58" s="71">
        <v>17987</v>
      </c>
      <c r="AF58" s="71">
        <v>17749</v>
      </c>
      <c r="AG58" s="71">
        <f>'[1]3D Direct N2O emissions'!BM62</f>
        <v>17977.07</v>
      </c>
      <c r="AH58" s="71">
        <v>18677.23</v>
      </c>
      <c r="AI58" s="71">
        <v>17748.98</v>
      </c>
      <c r="AJ58" s="71">
        <v>18266.509999999998</v>
      </c>
      <c r="AK58" s="71">
        <v>16658</v>
      </c>
      <c r="AL58" s="71">
        <v>17021.38</v>
      </c>
      <c r="AM58" s="77" t="s">
        <v>234</v>
      </c>
    </row>
    <row r="59" spans="3:39" ht="33" x14ac:dyDescent="0.25">
      <c r="C59" s="68" t="s">
        <v>235</v>
      </c>
      <c r="D59" s="110">
        <v>0</v>
      </c>
      <c r="E59" s="110">
        <v>0</v>
      </c>
      <c r="F59" s="110">
        <v>0</v>
      </c>
      <c r="G59" s="110">
        <v>0</v>
      </c>
      <c r="H59" s="110">
        <v>0</v>
      </c>
      <c r="I59" s="110">
        <v>0</v>
      </c>
      <c r="J59" s="110">
        <v>0</v>
      </c>
      <c r="K59" s="110">
        <v>0</v>
      </c>
      <c r="L59" s="110">
        <v>0</v>
      </c>
      <c r="M59" s="110">
        <v>0</v>
      </c>
      <c r="N59" s="110">
        <v>0</v>
      </c>
      <c r="O59" s="110">
        <v>0</v>
      </c>
      <c r="P59" s="110">
        <v>0</v>
      </c>
      <c r="Q59" s="110">
        <v>0</v>
      </c>
      <c r="R59" s="110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110">
        <v>0</v>
      </c>
      <c r="Y59" s="110">
        <v>0</v>
      </c>
      <c r="Z59" s="110">
        <v>0</v>
      </c>
      <c r="AA59" s="110">
        <v>0</v>
      </c>
      <c r="AB59" s="110">
        <v>0</v>
      </c>
      <c r="AC59" s="110">
        <v>0</v>
      </c>
      <c r="AD59" s="110">
        <v>14000</v>
      </c>
      <c r="AE59" s="110">
        <v>18</v>
      </c>
      <c r="AF59" s="110">
        <v>23</v>
      </c>
      <c r="AG59" s="110">
        <f>'[1]3D Direct N2O emissions'!BM63</f>
        <v>90</v>
      </c>
      <c r="AH59" s="110">
        <v>83</v>
      </c>
      <c r="AI59" s="110">
        <v>83</v>
      </c>
      <c r="AJ59" s="110">
        <v>11</v>
      </c>
      <c r="AK59" s="110">
        <v>12</v>
      </c>
      <c r="AL59" s="110">
        <v>9</v>
      </c>
      <c r="AM59" s="111" t="s">
        <v>235</v>
      </c>
    </row>
    <row r="60" spans="3:39" ht="44.25" x14ac:dyDescent="0.25">
      <c r="C60" s="68" t="s">
        <v>236</v>
      </c>
      <c r="D60" s="101">
        <v>17500</v>
      </c>
      <c r="E60" s="71">
        <v>15230</v>
      </c>
      <c r="F60" s="71">
        <v>17050</v>
      </c>
      <c r="G60" s="71">
        <v>19546</v>
      </c>
      <c r="H60" s="71">
        <v>21138</v>
      </c>
      <c r="I60" s="71">
        <v>20405</v>
      </c>
      <c r="J60" s="71">
        <v>22123</v>
      </c>
      <c r="K60" s="71">
        <v>22135</v>
      </c>
      <c r="L60" s="71">
        <v>22068</v>
      </c>
      <c r="M60" s="71">
        <v>22949</v>
      </c>
      <c r="N60" s="71">
        <v>24239</v>
      </c>
      <c r="O60" s="71">
        <v>24459</v>
      </c>
      <c r="P60" s="71">
        <v>24178</v>
      </c>
      <c r="Q60" s="71">
        <v>24654</v>
      </c>
      <c r="R60" s="71">
        <v>25206</v>
      </c>
      <c r="S60" s="71">
        <v>24417</v>
      </c>
      <c r="T60" s="71">
        <v>18056</v>
      </c>
      <c r="U60" s="71">
        <v>22005</v>
      </c>
      <c r="V60" s="71">
        <v>18182</v>
      </c>
      <c r="W60" s="71">
        <v>19970</v>
      </c>
      <c r="X60" s="71">
        <v>19415</v>
      </c>
      <c r="Y60" s="71">
        <v>18227</v>
      </c>
      <c r="Z60" s="71">
        <v>18678</v>
      </c>
      <c r="AA60" s="71">
        <v>16846</v>
      </c>
      <c r="AB60" s="71">
        <v>18014</v>
      </c>
      <c r="AC60" s="71">
        <v>17683</v>
      </c>
      <c r="AD60" s="71">
        <v>16246</v>
      </c>
      <c r="AE60" s="71">
        <v>16512</v>
      </c>
      <c r="AF60" s="71">
        <v>15822</v>
      </c>
      <c r="AG60" s="71">
        <f>'[1]3D Direct N2O emissions'!BM64</f>
        <v>15821.6</v>
      </c>
      <c r="AH60" s="71">
        <v>16137.44</v>
      </c>
      <c r="AI60" s="71">
        <v>16169.65</v>
      </c>
      <c r="AJ60" s="71">
        <v>14974.93</v>
      </c>
      <c r="AK60" s="71">
        <v>12905</v>
      </c>
      <c r="AL60" s="71">
        <v>13002.61</v>
      </c>
      <c r="AM60" s="68" t="s">
        <v>236</v>
      </c>
    </row>
    <row r="61" spans="3:39" ht="33" x14ac:dyDescent="0.25">
      <c r="C61" s="102" t="s">
        <v>237</v>
      </c>
      <c r="D61" s="101">
        <v>23400</v>
      </c>
      <c r="E61" s="71">
        <v>33586</v>
      </c>
      <c r="F61" s="71">
        <v>47708</v>
      </c>
      <c r="G61" s="71">
        <v>46514</v>
      </c>
      <c r="H61" s="71">
        <v>44403</v>
      </c>
      <c r="I61" s="71">
        <v>41213</v>
      </c>
      <c r="J61" s="71">
        <v>45748</v>
      </c>
      <c r="K61" s="71">
        <v>48903</v>
      </c>
      <c r="L61" s="71">
        <v>42058</v>
      </c>
      <c r="M61" s="71">
        <v>44425</v>
      </c>
      <c r="N61" s="71">
        <v>49451</v>
      </c>
      <c r="O61" s="71">
        <v>46191</v>
      </c>
      <c r="P61" s="71">
        <v>38886</v>
      </c>
      <c r="Q61" s="71">
        <v>43390</v>
      </c>
      <c r="R61" s="71">
        <v>42255</v>
      </c>
      <c r="S61" s="71">
        <v>37815</v>
      </c>
      <c r="T61" s="71">
        <v>37187</v>
      </c>
      <c r="U61" s="71">
        <v>34655</v>
      </c>
      <c r="V61" s="71">
        <v>30998</v>
      </c>
      <c r="W61" s="71">
        <v>29684</v>
      </c>
      <c r="X61" s="71">
        <v>33496</v>
      </c>
      <c r="Y61" s="71">
        <v>31482</v>
      </c>
      <c r="Z61" s="71">
        <v>30932</v>
      </c>
      <c r="AA61" s="71">
        <v>31405</v>
      </c>
      <c r="AB61" s="71">
        <v>30356</v>
      </c>
      <c r="AC61" s="71">
        <v>25784</v>
      </c>
      <c r="AD61" s="71">
        <v>26000</v>
      </c>
      <c r="AE61" s="71">
        <v>24684</v>
      </c>
      <c r="AF61" s="71">
        <v>23380</v>
      </c>
      <c r="AG61" s="71">
        <f>'[1]3D Direct N2O emissions'!BM65</f>
        <v>22088.48</v>
      </c>
      <c r="AH61" s="71">
        <v>22210.92</v>
      </c>
      <c r="AI61" s="71">
        <v>22330.63</v>
      </c>
      <c r="AJ61" s="71">
        <v>13077.73</v>
      </c>
      <c r="AK61" s="71">
        <v>9504</v>
      </c>
      <c r="AL61" s="71">
        <v>10244.99</v>
      </c>
      <c r="AM61" s="102" t="s">
        <v>237</v>
      </c>
    </row>
    <row r="62" spans="3:39" ht="21.75" x14ac:dyDescent="0.25">
      <c r="C62" s="68" t="s">
        <v>238</v>
      </c>
      <c r="D62" s="83">
        <f>D52-(D53+D54+D55+D56+D57+D58+D59)</f>
        <v>106600</v>
      </c>
      <c r="E62" s="83">
        <f t="shared" ref="E62:R62" si="5">E52-(E53+E54+E55+E56+E57+E58+E59)</f>
        <v>72646</v>
      </c>
      <c r="F62" s="83">
        <f t="shared" si="5"/>
        <v>65082</v>
      </c>
      <c r="G62" s="83">
        <f t="shared" si="5"/>
        <v>64258</v>
      </c>
      <c r="H62" s="83">
        <f t="shared" si="5"/>
        <v>63902</v>
      </c>
      <c r="I62" s="83">
        <f t="shared" si="5"/>
        <v>59665</v>
      </c>
      <c r="J62" s="83">
        <f t="shared" si="5"/>
        <v>62199</v>
      </c>
      <c r="K62" s="83">
        <f t="shared" si="5"/>
        <v>63074</v>
      </c>
      <c r="L62" s="83">
        <f t="shared" si="5"/>
        <v>59904</v>
      </c>
      <c r="M62" s="83">
        <f t="shared" si="5"/>
        <v>62135</v>
      </c>
      <c r="N62" s="83">
        <f t="shared" si="5"/>
        <v>65346</v>
      </c>
      <c r="O62" s="83">
        <f t="shared" si="5"/>
        <v>67211</v>
      </c>
      <c r="P62" s="83">
        <f t="shared" si="5"/>
        <v>65031</v>
      </c>
      <c r="Q62" s="83">
        <f t="shared" si="5"/>
        <v>66145</v>
      </c>
      <c r="R62" s="83">
        <f t="shared" si="5"/>
        <v>69139</v>
      </c>
      <c r="S62" s="83">
        <v>38205</v>
      </c>
      <c r="T62" s="83">
        <v>29387</v>
      </c>
      <c r="U62" s="83">
        <v>38635</v>
      </c>
      <c r="V62" s="83">
        <v>35011</v>
      </c>
      <c r="W62" s="83">
        <v>33391</v>
      </c>
      <c r="X62" s="83">
        <v>33000</v>
      </c>
      <c r="Y62" s="83">
        <v>33017</v>
      </c>
      <c r="Z62" s="83">
        <v>33215</v>
      </c>
      <c r="AA62" s="83">
        <v>32585</v>
      </c>
      <c r="AB62" s="103">
        <v>31678</v>
      </c>
      <c r="AC62" s="103">
        <v>62747</v>
      </c>
      <c r="AD62" s="103">
        <v>30165</v>
      </c>
      <c r="AE62" s="103">
        <v>30295</v>
      </c>
      <c r="AF62" s="103">
        <v>30719</v>
      </c>
      <c r="AG62" s="103">
        <f>'[1]3D Direct N2O emissions'!BM66</f>
        <v>30785</v>
      </c>
      <c r="AH62" s="103">
        <v>31066</v>
      </c>
      <c r="AI62" s="103">
        <v>33676.379999999997</v>
      </c>
      <c r="AJ62" s="103">
        <v>29075</v>
      </c>
      <c r="AK62" s="103">
        <v>29075</v>
      </c>
      <c r="AL62" s="103">
        <v>23202</v>
      </c>
      <c r="AM62" s="68" t="s">
        <v>238</v>
      </c>
    </row>
    <row r="63" spans="3:39" ht="54.75" x14ac:dyDescent="0.25">
      <c r="C63" s="68" t="s">
        <v>239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68" t="s">
        <v>239</v>
      </c>
    </row>
    <row r="64" spans="3:39" ht="33.75" x14ac:dyDescent="0.25">
      <c r="C64" s="68" t="s">
        <v>240</v>
      </c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71">
        <v>156056</v>
      </c>
      <c r="W64" s="71">
        <v>167136</v>
      </c>
      <c r="X64" s="71">
        <v>165865</v>
      </c>
      <c r="Y64" s="71">
        <v>159364</v>
      </c>
      <c r="Z64" s="71">
        <v>161355</v>
      </c>
      <c r="AA64" s="71">
        <v>157622</v>
      </c>
      <c r="AB64" s="71">
        <v>153799</v>
      </c>
      <c r="AC64" s="71">
        <v>136851</v>
      </c>
      <c r="AD64" s="71">
        <v>137029</v>
      </c>
      <c r="AE64" s="71">
        <v>131243</v>
      </c>
      <c r="AF64" s="71">
        <v>128585</v>
      </c>
      <c r="AG64" s="71">
        <f>'[1]3D Direct N2O emissions'!BM68</f>
        <v>129914.22</v>
      </c>
      <c r="AH64" s="71">
        <v>132378</v>
      </c>
      <c r="AI64" s="71">
        <v>129024.61</v>
      </c>
      <c r="AJ64" s="71">
        <v>106490.79</v>
      </c>
      <c r="AK64" s="71">
        <v>91460</v>
      </c>
      <c r="AL64" s="71">
        <v>93647.94</v>
      </c>
      <c r="AM64" s="68" t="s">
        <v>240</v>
      </c>
    </row>
    <row r="65" spans="3:39" ht="32.25" x14ac:dyDescent="0.25">
      <c r="C65" s="68" t="s">
        <v>241</v>
      </c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71">
        <v>2162</v>
      </c>
      <c r="V65" s="71">
        <v>2170</v>
      </c>
      <c r="W65" s="71">
        <v>2415</v>
      </c>
      <c r="X65" s="71">
        <v>2481</v>
      </c>
      <c r="Y65" s="71">
        <v>2545</v>
      </c>
      <c r="Z65" s="71">
        <v>3506</v>
      </c>
      <c r="AA65" s="71">
        <v>3275</v>
      </c>
      <c r="AB65" s="71">
        <v>3422</v>
      </c>
      <c r="AC65" s="71">
        <v>3997</v>
      </c>
      <c r="AD65" s="71">
        <v>4010</v>
      </c>
      <c r="AE65" s="71">
        <v>4155</v>
      </c>
      <c r="AF65" s="71">
        <v>3965</v>
      </c>
      <c r="AG65" s="71">
        <f>'[1]3D Direct N2O emissions'!BM69</f>
        <v>4461</v>
      </c>
      <c r="AH65" s="71">
        <v>4394</v>
      </c>
      <c r="AI65" s="71">
        <v>4265</v>
      </c>
      <c r="AJ65" s="71">
        <v>4190</v>
      </c>
      <c r="AK65" s="71">
        <v>4307</v>
      </c>
      <c r="AL65" s="71">
        <v>4600</v>
      </c>
      <c r="AM65" s="68" t="s">
        <v>241</v>
      </c>
    </row>
    <row r="66" spans="3:39" ht="43.5" x14ac:dyDescent="0.25">
      <c r="C66" s="68" t="s">
        <v>242</v>
      </c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71">
        <v>110908</v>
      </c>
      <c r="T66" s="71">
        <v>92693</v>
      </c>
      <c r="U66" s="71">
        <v>81474</v>
      </c>
      <c r="V66" s="71">
        <v>82994</v>
      </c>
      <c r="W66" s="71">
        <v>89300</v>
      </c>
      <c r="X66" s="71">
        <v>89406</v>
      </c>
      <c r="Y66" s="71">
        <v>92384</v>
      </c>
      <c r="Z66" s="71">
        <v>89688</v>
      </c>
      <c r="AA66" s="71">
        <v>88385</v>
      </c>
      <c r="AB66" s="71">
        <v>93181</v>
      </c>
      <c r="AC66" s="71">
        <v>90017</v>
      </c>
      <c r="AD66" s="71">
        <v>86417</v>
      </c>
      <c r="AE66" s="71">
        <v>86024</v>
      </c>
      <c r="AF66" s="71">
        <v>85554</v>
      </c>
      <c r="AG66" s="71">
        <f>'[1]3D Direct N2O emissions'!BM70</f>
        <v>85361</v>
      </c>
      <c r="AH66" s="71">
        <v>84032</v>
      </c>
      <c r="AI66" s="71">
        <v>86862</v>
      </c>
      <c r="AJ66" s="71">
        <v>84128</v>
      </c>
      <c r="AK66" s="71">
        <v>78628</v>
      </c>
      <c r="AL66" s="71">
        <v>78246</v>
      </c>
      <c r="AM66" s="68" t="s">
        <v>242</v>
      </c>
    </row>
    <row r="67" spans="3:39" ht="33" x14ac:dyDescent="0.25">
      <c r="C67" s="67" t="s">
        <v>243</v>
      </c>
      <c r="D67" s="104">
        <v>1149200</v>
      </c>
      <c r="E67" s="82">
        <v>1962081</v>
      </c>
      <c r="F67" s="82">
        <v>1552055</v>
      </c>
      <c r="G67" s="82">
        <v>1441690</v>
      </c>
      <c r="H67" s="82">
        <v>1304798</v>
      </c>
      <c r="I67" s="82">
        <v>1240667</v>
      </c>
      <c r="J67" s="82">
        <v>1202276</v>
      </c>
      <c r="K67" s="82">
        <v>1222551</v>
      </c>
      <c r="L67" s="82">
        <v>1113007</v>
      </c>
      <c r="M67" s="82">
        <v>1128687</v>
      </c>
      <c r="N67" s="82">
        <v>1157926</v>
      </c>
      <c r="O67" s="82">
        <v>1083296</v>
      </c>
      <c r="P67" s="82">
        <v>1011420</v>
      </c>
      <c r="Q67" s="82">
        <v>1193910</v>
      </c>
      <c r="R67" s="82">
        <v>1263144</v>
      </c>
      <c r="S67" s="82">
        <v>558353</v>
      </c>
      <c r="T67" s="82">
        <v>820377</v>
      </c>
      <c r="U67" s="82">
        <v>858637</v>
      </c>
      <c r="V67" s="82">
        <v>768413</v>
      </c>
      <c r="W67" s="82">
        <v>828628</v>
      </c>
      <c r="X67" s="82">
        <v>826301</v>
      </c>
      <c r="Y67" s="82">
        <v>851485</v>
      </c>
      <c r="Z67" s="82">
        <v>877356</v>
      </c>
      <c r="AA67" s="82">
        <v>873201</v>
      </c>
      <c r="AB67" s="82">
        <v>858751</v>
      </c>
      <c r="AC67" s="82">
        <v>858493</v>
      </c>
      <c r="AD67" s="82">
        <v>845442</v>
      </c>
      <c r="AE67" s="82">
        <v>864196</v>
      </c>
      <c r="AF67" s="82">
        <v>874653</v>
      </c>
      <c r="AG67" s="82">
        <f>'[1]3D Direct N2O emissions'!BM71</f>
        <v>907249.84</v>
      </c>
      <c r="AH67" s="82">
        <v>900978.7</v>
      </c>
      <c r="AI67" s="82">
        <v>886856.81</v>
      </c>
      <c r="AJ67" s="82">
        <v>880737.42</v>
      </c>
      <c r="AK67" s="82">
        <v>847978</v>
      </c>
      <c r="AL67" s="82">
        <v>873122.55</v>
      </c>
      <c r="AM67" s="67" t="s">
        <v>243</v>
      </c>
    </row>
    <row r="68" spans="3:39" ht="33" x14ac:dyDescent="0.25">
      <c r="C68" s="105" t="s">
        <v>244</v>
      </c>
      <c r="D68" s="104">
        <v>248400</v>
      </c>
      <c r="E68" s="82">
        <v>464055</v>
      </c>
      <c r="F68" s="82">
        <v>417271</v>
      </c>
      <c r="G68" s="82">
        <v>393934</v>
      </c>
      <c r="H68" s="82">
        <v>355609</v>
      </c>
      <c r="I68" s="82">
        <v>371313</v>
      </c>
      <c r="J68" s="82">
        <v>337738</v>
      </c>
      <c r="K68" s="82">
        <v>345061</v>
      </c>
      <c r="L68" s="82">
        <v>285967</v>
      </c>
      <c r="M68" s="82">
        <v>302601</v>
      </c>
      <c r="N68" s="82">
        <v>348433</v>
      </c>
      <c r="O68" s="82">
        <v>310534</v>
      </c>
      <c r="P68" s="82">
        <v>269826</v>
      </c>
      <c r="Q68" s="82">
        <v>351080</v>
      </c>
      <c r="R68" s="82">
        <v>392614</v>
      </c>
      <c r="S68" s="82">
        <v>177895</v>
      </c>
      <c r="T68" s="82">
        <v>233886</v>
      </c>
      <c r="U68" s="82">
        <v>243759</v>
      </c>
      <c r="V68" s="82">
        <v>209021</v>
      </c>
      <c r="W68" s="82">
        <v>231804</v>
      </c>
      <c r="X68" s="82">
        <v>222945</v>
      </c>
      <c r="Y68" s="82">
        <v>215088</v>
      </c>
      <c r="Z68" s="82">
        <v>219987</v>
      </c>
      <c r="AA68" s="82">
        <v>224331</v>
      </c>
      <c r="AB68" s="82">
        <v>207667</v>
      </c>
      <c r="AC68" s="82">
        <v>199531</v>
      </c>
      <c r="AD68" s="82">
        <v>191805</v>
      </c>
      <c r="AE68" s="82">
        <v>195668</v>
      </c>
      <c r="AF68" s="82">
        <v>185765</v>
      </c>
      <c r="AG68" s="82">
        <f>'[1]3D Direct N2O emissions'!BM72</f>
        <v>195853.51</v>
      </c>
      <c r="AH68" s="82">
        <v>204180.2</v>
      </c>
      <c r="AI68" s="82">
        <v>202341.24</v>
      </c>
      <c r="AJ68" s="82">
        <v>179952.17</v>
      </c>
      <c r="AK68" s="82">
        <v>235983</v>
      </c>
      <c r="AL68" s="82">
        <v>174246.05</v>
      </c>
      <c r="AM68" s="105" t="s">
        <v>244</v>
      </c>
    </row>
    <row r="69" spans="3:39" ht="22.5" x14ac:dyDescent="0.25">
      <c r="C69" s="106" t="s">
        <v>181</v>
      </c>
      <c r="D69" s="107">
        <f t="shared" ref="D69:AB69" si="6">D68*0.7</f>
        <v>173880</v>
      </c>
      <c r="E69" s="107">
        <f t="shared" si="6"/>
        <v>324838.5</v>
      </c>
      <c r="F69" s="107">
        <f t="shared" si="6"/>
        <v>292089.69999999995</v>
      </c>
      <c r="G69" s="107">
        <f t="shared" si="6"/>
        <v>275753.8</v>
      </c>
      <c r="H69" s="107">
        <f t="shared" si="6"/>
        <v>248926.3</v>
      </c>
      <c r="I69" s="107">
        <f t="shared" si="6"/>
        <v>259919.09999999998</v>
      </c>
      <c r="J69" s="107">
        <f t="shared" si="6"/>
        <v>236416.59999999998</v>
      </c>
      <c r="K69" s="107">
        <f t="shared" si="6"/>
        <v>241542.69999999998</v>
      </c>
      <c r="L69" s="107">
        <f t="shared" si="6"/>
        <v>200176.9</v>
      </c>
      <c r="M69" s="107">
        <f t="shared" si="6"/>
        <v>211820.69999999998</v>
      </c>
      <c r="N69" s="107">
        <f t="shared" si="6"/>
        <v>243903.09999999998</v>
      </c>
      <c r="O69" s="107">
        <f t="shared" si="6"/>
        <v>217373.8</v>
      </c>
      <c r="P69" s="107">
        <f t="shared" si="6"/>
        <v>188878.19999999998</v>
      </c>
      <c r="Q69" s="107">
        <f t="shared" si="6"/>
        <v>245755.99999999997</v>
      </c>
      <c r="R69" s="107">
        <f t="shared" si="6"/>
        <v>274829.8</v>
      </c>
      <c r="S69" s="107">
        <f t="shared" si="6"/>
        <v>124526.49999999999</v>
      </c>
      <c r="T69" s="107">
        <f t="shared" si="6"/>
        <v>163720.19999999998</v>
      </c>
      <c r="U69" s="107">
        <f t="shared" si="6"/>
        <v>170631.3</v>
      </c>
      <c r="V69" s="107">
        <f t="shared" si="6"/>
        <v>146314.69999999998</v>
      </c>
      <c r="W69" s="107">
        <f t="shared" si="6"/>
        <v>162262.79999999999</v>
      </c>
      <c r="X69" s="107">
        <f t="shared" si="6"/>
        <v>156061.5</v>
      </c>
      <c r="Y69" s="107">
        <f t="shared" si="6"/>
        <v>150561.59999999998</v>
      </c>
      <c r="Z69" s="107">
        <f t="shared" si="6"/>
        <v>153990.9</v>
      </c>
      <c r="AA69" s="107">
        <f t="shared" si="6"/>
        <v>157031.69999999998</v>
      </c>
      <c r="AB69" s="107">
        <f t="shared" si="6"/>
        <v>145366.9</v>
      </c>
      <c r="AC69" s="107">
        <v>139671.69999999998</v>
      </c>
      <c r="AD69" s="107">
        <v>134263.5</v>
      </c>
      <c r="AE69" s="107">
        <v>136967.6</v>
      </c>
      <c r="AF69" s="107">
        <v>130035.49999999999</v>
      </c>
      <c r="AG69" s="107">
        <f>'[1]3D Direct N2O emissions'!BM73</f>
        <v>137097.45699999999</v>
      </c>
      <c r="AH69" s="107">
        <v>142926.13999999998</v>
      </c>
      <c r="AI69" s="107">
        <v>141638.86799999999</v>
      </c>
      <c r="AJ69" s="107">
        <v>141638.86799999999</v>
      </c>
      <c r="AK69" s="107">
        <v>141638.86799999999</v>
      </c>
      <c r="AL69" s="107">
        <v>144187.6</v>
      </c>
      <c r="AM69" s="106" t="s">
        <v>181</v>
      </c>
    </row>
    <row r="70" spans="3:39" ht="22.5" x14ac:dyDescent="0.25">
      <c r="C70" s="106" t="s">
        <v>182</v>
      </c>
      <c r="D70" s="107">
        <f t="shared" ref="D70:AB70" si="7">D68*0.3</f>
        <v>74520</v>
      </c>
      <c r="E70" s="107">
        <f t="shared" si="7"/>
        <v>139216.5</v>
      </c>
      <c r="F70" s="107">
        <f t="shared" si="7"/>
        <v>125181.29999999999</v>
      </c>
      <c r="G70" s="107">
        <f t="shared" si="7"/>
        <v>118180.2</v>
      </c>
      <c r="H70" s="107">
        <f t="shared" si="7"/>
        <v>106682.7</v>
      </c>
      <c r="I70" s="107">
        <f t="shared" si="7"/>
        <v>111393.9</v>
      </c>
      <c r="J70" s="107">
        <f t="shared" si="7"/>
        <v>101321.4</v>
      </c>
      <c r="K70" s="107">
        <f t="shared" si="7"/>
        <v>103518.3</v>
      </c>
      <c r="L70" s="107">
        <f t="shared" si="7"/>
        <v>85790.099999999991</v>
      </c>
      <c r="M70" s="107">
        <f t="shared" si="7"/>
        <v>90780.3</v>
      </c>
      <c r="N70" s="107">
        <f t="shared" si="7"/>
        <v>104529.9</v>
      </c>
      <c r="O70" s="107">
        <f t="shared" si="7"/>
        <v>93160.2</v>
      </c>
      <c r="P70" s="107">
        <f t="shared" si="7"/>
        <v>80947.8</v>
      </c>
      <c r="Q70" s="107">
        <f t="shared" si="7"/>
        <v>105324</v>
      </c>
      <c r="R70" s="107">
        <f t="shared" si="7"/>
        <v>117784.2</v>
      </c>
      <c r="S70" s="107">
        <f t="shared" si="7"/>
        <v>53368.5</v>
      </c>
      <c r="T70" s="107">
        <f t="shared" si="7"/>
        <v>70165.8</v>
      </c>
      <c r="U70" s="107">
        <f t="shared" si="7"/>
        <v>73127.7</v>
      </c>
      <c r="V70" s="107">
        <f t="shared" si="7"/>
        <v>62706.299999999996</v>
      </c>
      <c r="W70" s="107">
        <f t="shared" si="7"/>
        <v>69541.2</v>
      </c>
      <c r="X70" s="107">
        <f t="shared" si="7"/>
        <v>66883.5</v>
      </c>
      <c r="Y70" s="107">
        <f t="shared" si="7"/>
        <v>64526.399999999994</v>
      </c>
      <c r="Z70" s="107">
        <f t="shared" si="7"/>
        <v>65996.099999999991</v>
      </c>
      <c r="AA70" s="107">
        <f t="shared" si="7"/>
        <v>67299.3</v>
      </c>
      <c r="AB70" s="107">
        <f t="shared" si="7"/>
        <v>62300.1</v>
      </c>
      <c r="AC70" s="107">
        <v>59859.299999999996</v>
      </c>
      <c r="AD70" s="107">
        <v>57541.5</v>
      </c>
      <c r="AE70" s="107">
        <v>58700.4</v>
      </c>
      <c r="AF70" s="107">
        <v>55729.5</v>
      </c>
      <c r="AG70" s="107">
        <f>'[1]3D Direct N2O emissions'!BM74</f>
        <v>58756.053</v>
      </c>
      <c r="AH70" s="107">
        <v>61254.06</v>
      </c>
      <c r="AI70" s="107">
        <v>60702.371999999996</v>
      </c>
      <c r="AJ70" s="107">
        <v>60702.371999999996</v>
      </c>
      <c r="AK70" s="107">
        <v>60702.371999999996</v>
      </c>
      <c r="AL70" s="107">
        <v>61424.47</v>
      </c>
      <c r="AM70" s="106" t="s">
        <v>182</v>
      </c>
    </row>
    <row r="71" spans="3:39" ht="33" x14ac:dyDescent="0.25">
      <c r="C71" s="68" t="s">
        <v>245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62"/>
      <c r="AA71" s="162"/>
      <c r="AB71" s="162"/>
      <c r="AC71" s="162"/>
      <c r="AD71" s="162"/>
      <c r="AE71" s="162"/>
      <c r="AF71" s="162"/>
      <c r="AG71" s="162"/>
      <c r="AH71" s="162"/>
      <c r="AI71" s="162"/>
      <c r="AJ71" s="162"/>
      <c r="AK71" s="162"/>
      <c r="AL71" s="162"/>
      <c r="AM71" s="68" t="s">
        <v>245</v>
      </c>
    </row>
    <row r="72" spans="3:39" ht="33" x14ac:dyDescent="0.25">
      <c r="C72" s="68" t="s">
        <v>246</v>
      </c>
      <c r="D72" s="101">
        <v>153300</v>
      </c>
      <c r="E72" s="71">
        <v>593372</v>
      </c>
      <c r="F72" s="71">
        <v>247134</v>
      </c>
      <c r="G72" s="71">
        <v>287038</v>
      </c>
      <c r="H72" s="71">
        <v>178030</v>
      </c>
      <c r="I72" s="71">
        <v>140062</v>
      </c>
      <c r="J72" s="71">
        <v>120473</v>
      </c>
      <c r="K72" s="71">
        <v>137755</v>
      </c>
      <c r="L72" s="71">
        <v>83602</v>
      </c>
      <c r="M72" s="71">
        <v>89706</v>
      </c>
      <c r="N72" s="71">
        <v>59654</v>
      </c>
      <c r="O72" s="71">
        <v>52770</v>
      </c>
      <c r="P72" s="71">
        <v>37673</v>
      </c>
      <c r="Q72" s="71">
        <v>50505</v>
      </c>
      <c r="R72" s="71">
        <v>41939</v>
      </c>
      <c r="S72" s="88">
        <v>33101</v>
      </c>
      <c r="T72" s="88">
        <v>23788</v>
      </c>
      <c r="U72" s="88">
        <v>27329</v>
      </c>
      <c r="V72" s="88">
        <v>46108</v>
      </c>
      <c r="W72" s="88">
        <v>39490</v>
      </c>
      <c r="X72" s="88">
        <v>32793</v>
      </c>
      <c r="Y72" s="88">
        <v>31466</v>
      </c>
      <c r="Z72" s="92">
        <v>42424</v>
      </c>
      <c r="AA72" s="92">
        <v>49845</v>
      </c>
      <c r="AB72" s="92">
        <v>56131</v>
      </c>
      <c r="AC72" s="92">
        <v>859599</v>
      </c>
      <c r="AD72" s="92">
        <v>0</v>
      </c>
      <c r="AE72" s="92">
        <v>0</v>
      </c>
      <c r="AF72" s="92">
        <v>0</v>
      </c>
      <c r="AG72" s="92">
        <f>'[1]3D Direct N2O emissions'!BM76</f>
        <v>0</v>
      </c>
      <c r="AH72" s="92">
        <v>0</v>
      </c>
      <c r="AI72" s="92">
        <v>0</v>
      </c>
      <c r="AJ72" s="92">
        <v>0</v>
      </c>
      <c r="AK72" s="92">
        <v>0</v>
      </c>
      <c r="AL72" s="92">
        <v>0</v>
      </c>
      <c r="AM72" s="68" t="s">
        <v>246</v>
      </c>
    </row>
    <row r="73" spans="3:39" ht="33" x14ac:dyDescent="0.25">
      <c r="C73" s="68" t="s">
        <v>247</v>
      </c>
      <c r="D73" s="101">
        <v>94600</v>
      </c>
      <c r="E73" s="71">
        <v>560532</v>
      </c>
      <c r="F73" s="71">
        <v>225573</v>
      </c>
      <c r="G73" s="71">
        <v>278368</v>
      </c>
      <c r="H73" s="71">
        <v>170838</v>
      </c>
      <c r="I73" s="71">
        <v>134812</v>
      </c>
      <c r="J73" s="71">
        <v>113708</v>
      </c>
      <c r="K73" s="71">
        <v>132143</v>
      </c>
      <c r="L73" s="71">
        <v>79747</v>
      </c>
      <c r="M73" s="71">
        <v>86887</v>
      </c>
      <c r="N73" s="71">
        <v>57648</v>
      </c>
      <c r="O73" s="71">
        <v>50073</v>
      </c>
      <c r="P73" s="71">
        <v>35375</v>
      </c>
      <c r="Q73" s="71">
        <v>48052</v>
      </c>
      <c r="R73" s="71">
        <v>38508</v>
      </c>
      <c r="S73" s="71">
        <v>33101</v>
      </c>
      <c r="T73" s="71">
        <v>23788</v>
      </c>
      <c r="U73" s="71">
        <v>27329</v>
      </c>
      <c r="V73" s="71">
        <v>46108</v>
      </c>
      <c r="W73" s="71">
        <v>39490</v>
      </c>
      <c r="X73" s="71">
        <v>32793</v>
      </c>
      <c r="Y73" s="71">
        <v>31466</v>
      </c>
      <c r="Z73" s="91">
        <v>42424</v>
      </c>
      <c r="AA73" s="91">
        <v>49845</v>
      </c>
      <c r="AB73" s="91">
        <v>56131</v>
      </c>
      <c r="AC73" s="91">
        <v>47935</v>
      </c>
      <c r="AD73" s="91">
        <v>45929</v>
      </c>
      <c r="AE73" s="91">
        <v>51282</v>
      </c>
      <c r="AF73" s="91">
        <v>49836</v>
      </c>
      <c r="AG73" s="91">
        <f>'[1]3D Direct N2O emissions'!BM77</f>
        <v>47575.54</v>
      </c>
      <c r="AH73" s="91">
        <v>50606</v>
      </c>
      <c r="AI73" s="91">
        <v>47571</v>
      </c>
      <c r="AJ73" s="91">
        <v>51181.440000000002</v>
      </c>
      <c r="AK73" s="91">
        <v>48634</v>
      </c>
      <c r="AL73" s="91">
        <v>49842.84</v>
      </c>
      <c r="AM73" s="68" t="s">
        <v>247</v>
      </c>
    </row>
    <row r="74" spans="3:39" x14ac:dyDescent="0.25">
      <c r="C74" s="68" t="s">
        <v>183</v>
      </c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92">
        <v>552</v>
      </c>
      <c r="AA74" s="127">
        <v>788</v>
      </c>
      <c r="AB74" s="163">
        <v>1340</v>
      </c>
      <c r="AC74" s="163">
        <v>814</v>
      </c>
      <c r="AD74" s="163">
        <v>1148</v>
      </c>
      <c r="AE74" s="163">
        <v>437</v>
      </c>
      <c r="AF74" s="163">
        <v>538</v>
      </c>
      <c r="AG74" s="163">
        <f>'[1]3D Direct N2O emissions'!BM78</f>
        <v>1008.21</v>
      </c>
      <c r="AH74" s="163">
        <v>5677.39</v>
      </c>
      <c r="AI74" s="163">
        <v>5240.71</v>
      </c>
      <c r="AJ74" s="163">
        <v>371.92</v>
      </c>
      <c r="AK74" s="163">
        <v>371.92</v>
      </c>
      <c r="AL74" s="163">
        <v>938.39</v>
      </c>
      <c r="AM74" s="68" t="s">
        <v>183</v>
      </c>
    </row>
    <row r="75" spans="3:39" ht="54.75" x14ac:dyDescent="0.25">
      <c r="C75" s="68" t="s">
        <v>248</v>
      </c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83">
        <v>108379</v>
      </c>
      <c r="T75" s="83">
        <v>210098</v>
      </c>
      <c r="U75" s="83">
        <v>216430</v>
      </c>
      <c r="V75" s="83">
        <v>162913</v>
      </c>
      <c r="W75" s="83">
        <v>192314</v>
      </c>
      <c r="X75" s="83">
        <v>190152</v>
      </c>
      <c r="Y75" s="83">
        <v>182139</v>
      </c>
      <c r="Z75" s="127">
        <v>177072</v>
      </c>
      <c r="AA75" s="127">
        <v>173698</v>
      </c>
      <c r="AB75" s="127">
        <v>150196</v>
      </c>
      <c r="AC75" s="127">
        <v>150782</v>
      </c>
      <c r="AD75" s="127">
        <v>144728</v>
      </c>
      <c r="AE75" s="127">
        <v>143949</v>
      </c>
      <c r="AF75" s="127">
        <v>135391</v>
      </c>
      <c r="AG75" s="127">
        <f>'[1]3D Direct N2O emissions'!BM79</f>
        <v>147271.46</v>
      </c>
      <c r="AH75" s="127">
        <v>147896.81</v>
      </c>
      <c r="AI75" s="127">
        <v>150071.07</v>
      </c>
      <c r="AJ75" s="127">
        <v>128398.81</v>
      </c>
      <c r="AK75" s="127">
        <v>123526</v>
      </c>
      <c r="AL75" s="127">
        <v>123464.82</v>
      </c>
      <c r="AM75" s="68" t="s">
        <v>248</v>
      </c>
    </row>
    <row r="76" spans="3:39" ht="22.5" x14ac:dyDescent="0.25">
      <c r="C76" s="68" t="s">
        <v>249</v>
      </c>
      <c r="D76" s="101">
        <v>664800</v>
      </c>
      <c r="E76" s="71">
        <v>813915</v>
      </c>
      <c r="F76" s="71">
        <v>822792</v>
      </c>
      <c r="G76" s="71">
        <v>706353</v>
      </c>
      <c r="H76" s="71">
        <v>722107</v>
      </c>
      <c r="I76" s="71">
        <v>684937</v>
      </c>
      <c r="J76" s="71">
        <v>698758</v>
      </c>
      <c r="K76" s="71">
        <v>695854</v>
      </c>
      <c r="L76" s="71">
        <v>701122</v>
      </c>
      <c r="M76" s="71">
        <v>693622</v>
      </c>
      <c r="N76" s="71">
        <v>707937</v>
      </c>
      <c r="O76" s="71">
        <v>682189</v>
      </c>
      <c r="P76" s="71">
        <v>668109</v>
      </c>
      <c r="Q76" s="71">
        <v>754588</v>
      </c>
      <c r="R76" s="71">
        <v>789860</v>
      </c>
      <c r="S76" s="71">
        <v>380458</v>
      </c>
      <c r="T76" s="71">
        <v>586491</v>
      </c>
      <c r="U76" s="71">
        <v>614878</v>
      </c>
      <c r="V76" s="71">
        <v>559392</v>
      </c>
      <c r="W76" s="71">
        <v>596824</v>
      </c>
      <c r="X76" s="71">
        <v>603356</v>
      </c>
      <c r="Y76" s="71">
        <v>636397</v>
      </c>
      <c r="Z76" s="91">
        <v>657369</v>
      </c>
      <c r="AA76" s="91">
        <v>648870</v>
      </c>
      <c r="AB76" s="91">
        <v>651084</v>
      </c>
      <c r="AC76" s="91">
        <v>658962</v>
      </c>
      <c r="AD76" s="91">
        <v>653637</v>
      </c>
      <c r="AE76" s="91">
        <v>668528</v>
      </c>
      <c r="AF76" s="91">
        <v>688888</v>
      </c>
      <c r="AG76" s="91">
        <f>'[1]3D Direct N2O emissions'!BM80</f>
        <v>711396.33</v>
      </c>
      <c r="AH76" s="91">
        <v>696798.5</v>
      </c>
      <c r="AI76" s="91">
        <v>684515.57</v>
      </c>
      <c r="AJ76" s="91">
        <v>700785.25</v>
      </c>
      <c r="AK76" s="91">
        <v>675207</v>
      </c>
      <c r="AL76" s="91">
        <v>698876.5</v>
      </c>
      <c r="AM76" s="68" t="s">
        <v>249</v>
      </c>
    </row>
    <row r="77" spans="3:39" ht="54.75" x14ac:dyDescent="0.25">
      <c r="C77" s="77" t="s">
        <v>250</v>
      </c>
      <c r="D77" s="101">
        <v>364100</v>
      </c>
      <c r="E77" s="71">
        <v>442080</v>
      </c>
      <c r="F77" s="71">
        <v>449026</v>
      </c>
      <c r="G77" s="71">
        <v>351224</v>
      </c>
      <c r="H77" s="71">
        <v>345669</v>
      </c>
      <c r="I77" s="71">
        <v>340259</v>
      </c>
      <c r="J77" s="71">
        <v>343077</v>
      </c>
      <c r="K77" s="71">
        <v>337187</v>
      </c>
      <c r="L77" s="71">
        <v>343948</v>
      </c>
      <c r="M77" s="71">
        <v>334995</v>
      </c>
      <c r="N77" s="71">
        <v>336150</v>
      </c>
      <c r="O77" s="71">
        <v>323097</v>
      </c>
      <c r="P77" s="71">
        <v>322299</v>
      </c>
      <c r="Q77" s="71">
        <v>345547</v>
      </c>
      <c r="R77" s="71">
        <v>367368</v>
      </c>
      <c r="S77" s="71">
        <v>235392</v>
      </c>
      <c r="T77" s="71">
        <v>310532</v>
      </c>
      <c r="U77" s="71">
        <v>320635</v>
      </c>
      <c r="V77" s="71">
        <v>301417</v>
      </c>
      <c r="W77" s="71">
        <v>321691</v>
      </c>
      <c r="X77" s="71">
        <v>326524</v>
      </c>
      <c r="Y77" s="71">
        <v>342232</v>
      </c>
      <c r="Z77" s="91">
        <v>344251</v>
      </c>
      <c r="AA77" s="91">
        <v>337802</v>
      </c>
      <c r="AB77" s="91">
        <v>341123</v>
      </c>
      <c r="AC77" s="91">
        <v>361571</v>
      </c>
      <c r="AD77" s="91">
        <v>359800</v>
      </c>
      <c r="AE77" s="91">
        <v>380248</v>
      </c>
      <c r="AF77" s="91">
        <v>391114</v>
      </c>
      <c r="AG77" s="91">
        <f>'[1]3D Direct N2O emissions'!BM81</f>
        <v>408678.13</v>
      </c>
      <c r="AH77" s="91">
        <v>412861.26</v>
      </c>
      <c r="AI77" s="91">
        <v>416675.74</v>
      </c>
      <c r="AJ77" s="91">
        <v>442983.83</v>
      </c>
      <c r="AK77" s="91">
        <v>422151</v>
      </c>
      <c r="AL77" s="91">
        <v>435907.47</v>
      </c>
      <c r="AM77" s="77" t="s">
        <v>250</v>
      </c>
    </row>
    <row r="78" spans="3:39" ht="54.75" x14ac:dyDescent="0.25">
      <c r="C78" s="77" t="s">
        <v>251</v>
      </c>
      <c r="D78" s="101">
        <v>126400</v>
      </c>
      <c r="E78" s="71">
        <v>153704</v>
      </c>
      <c r="F78" s="71">
        <v>122577</v>
      </c>
      <c r="G78" s="71">
        <v>118822</v>
      </c>
      <c r="H78" s="71">
        <v>118390</v>
      </c>
      <c r="I78" s="71">
        <v>123714</v>
      </c>
      <c r="J78" s="71">
        <v>129432</v>
      </c>
      <c r="K78" s="71">
        <v>130466</v>
      </c>
      <c r="L78" s="71">
        <v>135759</v>
      </c>
      <c r="M78" s="71">
        <v>141773</v>
      </c>
      <c r="N78" s="71">
        <v>140090</v>
      </c>
      <c r="O78" s="71">
        <v>137687</v>
      </c>
      <c r="P78" s="71">
        <v>132975</v>
      </c>
      <c r="Q78" s="71">
        <v>142139</v>
      </c>
      <c r="R78" s="71">
        <v>141971</v>
      </c>
      <c r="S78" s="71">
        <v>49713</v>
      </c>
      <c r="T78" s="71">
        <v>91645</v>
      </c>
      <c r="U78" s="71">
        <v>115637</v>
      </c>
      <c r="V78" s="71">
        <v>111475</v>
      </c>
      <c r="W78" s="71">
        <v>117389</v>
      </c>
      <c r="X78" s="71">
        <v>117224</v>
      </c>
      <c r="Y78" s="71">
        <v>123192</v>
      </c>
      <c r="Z78" s="91">
        <v>123170</v>
      </c>
      <c r="AA78" s="91">
        <v>121784</v>
      </c>
      <c r="AB78" s="91">
        <v>120525</v>
      </c>
      <c r="AC78" s="91">
        <v>113326</v>
      </c>
      <c r="AD78" s="91">
        <v>106500</v>
      </c>
      <c r="AE78" s="91">
        <v>106959</v>
      </c>
      <c r="AF78" s="91">
        <v>115856</v>
      </c>
      <c r="AG78" s="91">
        <f>'[1]3D Direct N2O emissions'!BM82</f>
        <v>111735.41</v>
      </c>
      <c r="AH78" s="91">
        <v>109082.98</v>
      </c>
      <c r="AI78" s="91">
        <v>104583.25</v>
      </c>
      <c r="AJ78" s="91">
        <v>98056.97</v>
      </c>
      <c r="AK78" s="91">
        <v>95961</v>
      </c>
      <c r="AL78" s="91">
        <v>96351.12</v>
      </c>
      <c r="AM78" s="77" t="s">
        <v>251</v>
      </c>
    </row>
    <row r="79" spans="3:39" ht="33.75" x14ac:dyDescent="0.25">
      <c r="C79" s="80" t="s">
        <v>252</v>
      </c>
      <c r="D79" s="109">
        <f>D76-(D77+D78)</f>
        <v>174300</v>
      </c>
      <c r="E79" s="109">
        <f t="shared" ref="E79:R79" si="8">E76-(E77+E78)</f>
        <v>218131</v>
      </c>
      <c r="F79" s="109">
        <f t="shared" si="8"/>
        <v>251189</v>
      </c>
      <c r="G79" s="109">
        <f t="shared" si="8"/>
        <v>236307</v>
      </c>
      <c r="H79" s="109">
        <f t="shared" si="8"/>
        <v>258048</v>
      </c>
      <c r="I79" s="109">
        <f t="shared" si="8"/>
        <v>220964</v>
      </c>
      <c r="J79" s="109">
        <f t="shared" si="8"/>
        <v>226249</v>
      </c>
      <c r="K79" s="109">
        <f t="shared" si="8"/>
        <v>228201</v>
      </c>
      <c r="L79" s="109">
        <f t="shared" si="8"/>
        <v>221415</v>
      </c>
      <c r="M79" s="109">
        <f t="shared" si="8"/>
        <v>216854</v>
      </c>
      <c r="N79" s="109">
        <f t="shared" si="8"/>
        <v>231697</v>
      </c>
      <c r="O79" s="109">
        <f t="shared" si="8"/>
        <v>221405</v>
      </c>
      <c r="P79" s="109">
        <f t="shared" si="8"/>
        <v>212835</v>
      </c>
      <c r="Q79" s="109">
        <f t="shared" si="8"/>
        <v>266902</v>
      </c>
      <c r="R79" s="109">
        <f t="shared" si="8"/>
        <v>280521</v>
      </c>
      <c r="S79" s="83">
        <v>63497</v>
      </c>
      <c r="T79" s="83">
        <v>166917</v>
      </c>
      <c r="U79" s="83">
        <v>169278</v>
      </c>
      <c r="V79" s="83">
        <v>133608</v>
      </c>
      <c r="W79" s="83">
        <v>148589</v>
      </c>
      <c r="X79" s="83">
        <v>146986</v>
      </c>
      <c r="Y79" s="83">
        <v>150942</v>
      </c>
      <c r="Z79" s="164">
        <v>163935</v>
      </c>
      <c r="AA79" s="127">
        <v>163457</v>
      </c>
      <c r="AB79" s="127">
        <v>163098</v>
      </c>
      <c r="AC79" s="127">
        <v>161928</v>
      </c>
      <c r="AD79" s="127">
        <v>187337</v>
      </c>
      <c r="AE79" s="127">
        <v>181321</v>
      </c>
      <c r="AF79" s="127">
        <v>160553</v>
      </c>
      <c r="AG79" s="127">
        <f>'[1]3D Direct N2O emissions'!BM83</f>
        <v>165211.70000000001</v>
      </c>
      <c r="AH79" s="127">
        <v>147165.81</v>
      </c>
      <c r="AI79" s="127">
        <v>141522.76999999999</v>
      </c>
      <c r="AJ79" s="127">
        <v>124182.83</v>
      </c>
      <c r="AK79" s="127">
        <v>126589</v>
      </c>
      <c r="AL79" s="127">
        <v>120878.82</v>
      </c>
      <c r="AM79" s="80" t="s">
        <v>252</v>
      </c>
    </row>
    <row r="80" spans="3:39" ht="45" x14ac:dyDescent="0.25">
      <c r="C80" s="80" t="s">
        <v>253</v>
      </c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83">
        <v>9595</v>
      </c>
      <c r="T80" s="83">
        <v>10525</v>
      </c>
      <c r="U80" s="83">
        <v>6111</v>
      </c>
      <c r="V80" s="83">
        <v>2487</v>
      </c>
      <c r="W80" s="83">
        <v>2588</v>
      </c>
      <c r="X80" s="83">
        <v>3477</v>
      </c>
      <c r="Y80" s="83">
        <v>3951</v>
      </c>
      <c r="Z80" s="127">
        <v>6246</v>
      </c>
      <c r="AA80" s="127">
        <v>8893</v>
      </c>
      <c r="AB80" s="127">
        <v>7068</v>
      </c>
      <c r="AC80" s="127">
        <v>6666</v>
      </c>
      <c r="AD80" s="127">
        <v>6792</v>
      </c>
      <c r="AE80" s="127">
        <v>5294</v>
      </c>
      <c r="AF80" s="127">
        <v>5185</v>
      </c>
      <c r="AG80" s="127">
        <f>'[1]3D Direct N2O emissions'!BM84</f>
        <v>7040.44</v>
      </c>
      <c r="AH80" s="127">
        <v>7481.09</v>
      </c>
      <c r="AI80" s="127">
        <v>7095.35</v>
      </c>
      <c r="AJ80" s="127">
        <v>8675.82</v>
      </c>
      <c r="AK80" s="127">
        <v>8675.82</v>
      </c>
      <c r="AL80" s="127">
        <v>13833.23</v>
      </c>
      <c r="AM80" s="80" t="s">
        <v>253</v>
      </c>
    </row>
    <row r="81" spans="3:39" ht="45" x14ac:dyDescent="0.25">
      <c r="C81" s="80" t="s">
        <v>254</v>
      </c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83">
        <v>15270</v>
      </c>
      <c r="T81" s="83">
        <v>6872</v>
      </c>
      <c r="U81" s="83">
        <v>3217</v>
      </c>
      <c r="V81" s="83">
        <v>10405</v>
      </c>
      <c r="W81" s="83">
        <v>6567</v>
      </c>
      <c r="X81" s="83">
        <v>9145</v>
      </c>
      <c r="Y81" s="83">
        <v>16080</v>
      </c>
      <c r="Z81" s="127">
        <v>19767</v>
      </c>
      <c r="AA81" s="127">
        <v>16934</v>
      </c>
      <c r="AB81" s="127">
        <v>19270</v>
      </c>
      <c r="AC81" s="127">
        <v>15471</v>
      </c>
      <c r="AD81" s="127">
        <v>20698</v>
      </c>
      <c r="AE81" s="127">
        <v>15239</v>
      </c>
      <c r="AF81" s="127">
        <v>16180</v>
      </c>
      <c r="AG81" s="127">
        <f>'[1]3D Direct N2O emissions'!BM85</f>
        <v>18730.650000000001</v>
      </c>
      <c r="AH81" s="127">
        <v>20207.36</v>
      </c>
      <c r="AI81" s="127">
        <v>14638.46</v>
      </c>
      <c r="AJ81" s="127">
        <v>26885.8</v>
      </c>
      <c r="AK81" s="127">
        <v>26885.8</v>
      </c>
      <c r="AL81" s="127">
        <v>31905.86</v>
      </c>
      <c r="AM81" s="80" t="s">
        <v>254</v>
      </c>
    </row>
    <row r="82" spans="3:39" ht="33" x14ac:dyDescent="0.25">
      <c r="C82" s="68" t="s">
        <v>255</v>
      </c>
      <c r="D82" s="89">
        <f t="shared" ref="D82:AB82" si="9">D76-(D77+D78)</f>
        <v>174300</v>
      </c>
      <c r="E82" s="89">
        <f t="shared" si="9"/>
        <v>218131</v>
      </c>
      <c r="F82" s="89">
        <f t="shared" si="9"/>
        <v>251189</v>
      </c>
      <c r="G82" s="89">
        <f t="shared" si="9"/>
        <v>236307</v>
      </c>
      <c r="H82" s="89">
        <f t="shared" si="9"/>
        <v>258048</v>
      </c>
      <c r="I82" s="89">
        <f t="shared" si="9"/>
        <v>220964</v>
      </c>
      <c r="J82" s="89">
        <f t="shared" si="9"/>
        <v>226249</v>
      </c>
      <c r="K82" s="89">
        <f t="shared" si="9"/>
        <v>228201</v>
      </c>
      <c r="L82" s="89">
        <f t="shared" si="9"/>
        <v>221415</v>
      </c>
      <c r="M82" s="89">
        <f t="shared" si="9"/>
        <v>216854</v>
      </c>
      <c r="N82" s="89">
        <f t="shared" si="9"/>
        <v>231697</v>
      </c>
      <c r="O82" s="89">
        <f t="shared" si="9"/>
        <v>221405</v>
      </c>
      <c r="P82" s="89">
        <f t="shared" si="9"/>
        <v>212835</v>
      </c>
      <c r="Q82" s="89">
        <f t="shared" si="9"/>
        <v>266902</v>
      </c>
      <c r="R82" s="89">
        <f t="shared" si="9"/>
        <v>280521</v>
      </c>
      <c r="S82" s="89">
        <f t="shared" si="9"/>
        <v>95353</v>
      </c>
      <c r="T82" s="89">
        <f t="shared" si="9"/>
        <v>184314</v>
      </c>
      <c r="U82" s="89">
        <f t="shared" si="9"/>
        <v>178606</v>
      </c>
      <c r="V82" s="89">
        <f t="shared" si="9"/>
        <v>146500</v>
      </c>
      <c r="W82" s="89">
        <f t="shared" si="9"/>
        <v>157744</v>
      </c>
      <c r="X82" s="89">
        <f t="shared" si="9"/>
        <v>159608</v>
      </c>
      <c r="Y82" s="89">
        <f t="shared" si="9"/>
        <v>170973</v>
      </c>
      <c r="Z82" s="108">
        <v>163935</v>
      </c>
      <c r="AA82" s="89">
        <f t="shared" si="9"/>
        <v>189284</v>
      </c>
      <c r="AB82" s="89">
        <f t="shared" si="9"/>
        <v>189436</v>
      </c>
      <c r="AC82" s="89">
        <v>184065</v>
      </c>
      <c r="AD82" s="89">
        <v>187337</v>
      </c>
      <c r="AE82" s="89">
        <v>181321</v>
      </c>
      <c r="AF82" s="89">
        <v>181918</v>
      </c>
      <c r="AG82" s="89">
        <f>'[1]3D Direct N2O emissions'!BM86</f>
        <v>190982.78999999992</v>
      </c>
      <c r="AH82" s="89">
        <v>174854.26</v>
      </c>
      <c r="AI82" s="89">
        <v>163256.57999999996</v>
      </c>
      <c r="AJ82" s="89">
        <v>124182.83</v>
      </c>
      <c r="AK82" s="89">
        <v>124182.83</v>
      </c>
      <c r="AL82" s="89">
        <v>286553</v>
      </c>
      <c r="AM82" s="68" t="s">
        <v>255</v>
      </c>
    </row>
    <row r="83" spans="3:39" ht="33.75" x14ac:dyDescent="0.25">
      <c r="C83" s="80" t="s">
        <v>256</v>
      </c>
      <c r="D83" s="89">
        <f t="shared" ref="D83:AB83" si="10">D82*0.6</f>
        <v>104580</v>
      </c>
      <c r="E83" s="89">
        <f t="shared" si="10"/>
        <v>130878.59999999999</v>
      </c>
      <c r="F83" s="89">
        <f t="shared" si="10"/>
        <v>150713.4</v>
      </c>
      <c r="G83" s="89">
        <f t="shared" si="10"/>
        <v>141784.19999999998</v>
      </c>
      <c r="H83" s="89">
        <f t="shared" si="10"/>
        <v>154828.79999999999</v>
      </c>
      <c r="I83" s="89">
        <f t="shared" si="10"/>
        <v>132578.4</v>
      </c>
      <c r="J83" s="89">
        <f t="shared" si="10"/>
        <v>135749.4</v>
      </c>
      <c r="K83" s="89">
        <f t="shared" si="10"/>
        <v>136920.6</v>
      </c>
      <c r="L83" s="89">
        <f t="shared" si="10"/>
        <v>132849</v>
      </c>
      <c r="M83" s="89">
        <f t="shared" si="10"/>
        <v>130112.4</v>
      </c>
      <c r="N83" s="89">
        <f t="shared" si="10"/>
        <v>139018.19999999998</v>
      </c>
      <c r="O83" s="89">
        <f t="shared" si="10"/>
        <v>132843</v>
      </c>
      <c r="P83" s="89">
        <f t="shared" si="10"/>
        <v>127701</v>
      </c>
      <c r="Q83" s="89">
        <f t="shared" si="10"/>
        <v>160141.19999999998</v>
      </c>
      <c r="R83" s="89">
        <f t="shared" si="10"/>
        <v>168312.6</v>
      </c>
      <c r="S83" s="89">
        <f t="shared" si="10"/>
        <v>57211.799999999996</v>
      </c>
      <c r="T83" s="89">
        <f t="shared" si="10"/>
        <v>110588.4</v>
      </c>
      <c r="U83" s="89">
        <f t="shared" si="10"/>
        <v>107163.59999999999</v>
      </c>
      <c r="V83" s="89">
        <f t="shared" si="10"/>
        <v>87900</v>
      </c>
      <c r="W83" s="89">
        <f t="shared" si="10"/>
        <v>94646.399999999994</v>
      </c>
      <c r="X83" s="89">
        <f t="shared" si="10"/>
        <v>95764.800000000003</v>
      </c>
      <c r="Y83" s="89">
        <f t="shared" si="10"/>
        <v>102583.8</v>
      </c>
      <c r="Z83" s="89">
        <f t="shared" si="10"/>
        <v>98361</v>
      </c>
      <c r="AA83" s="89">
        <f t="shared" si="10"/>
        <v>113570.4</v>
      </c>
      <c r="AB83" s="89">
        <f t="shared" si="10"/>
        <v>113661.59999999999</v>
      </c>
      <c r="AC83" s="89">
        <v>110439</v>
      </c>
      <c r="AD83" s="89">
        <v>112402.2</v>
      </c>
      <c r="AE83" s="89">
        <v>108792.59999999999</v>
      </c>
      <c r="AF83" s="89">
        <v>109150.8</v>
      </c>
      <c r="AG83" s="89">
        <f>'[1]3D Direct N2O emissions'!BM87</f>
        <v>114589.67399999996</v>
      </c>
      <c r="AH83" s="89">
        <v>104912.556</v>
      </c>
      <c r="AI83" s="89">
        <v>97953.947999999975</v>
      </c>
      <c r="AJ83" s="89">
        <v>74509.698000000004</v>
      </c>
      <c r="AK83" s="89">
        <v>74509.698000000004</v>
      </c>
      <c r="AL83" s="89">
        <v>171931.8</v>
      </c>
      <c r="AM83" s="80" t="s">
        <v>256</v>
      </c>
    </row>
    <row r="84" spans="3:39" ht="33.75" x14ac:dyDescent="0.25">
      <c r="C84" s="80" t="s">
        <v>257</v>
      </c>
      <c r="D84" s="89">
        <f t="shared" ref="D84:AB84" si="11">D82*0.4</f>
        <v>69720</v>
      </c>
      <c r="E84" s="89">
        <f t="shared" si="11"/>
        <v>87252.400000000009</v>
      </c>
      <c r="F84" s="89">
        <f t="shared" si="11"/>
        <v>100475.6</v>
      </c>
      <c r="G84" s="89">
        <f t="shared" si="11"/>
        <v>94522.8</v>
      </c>
      <c r="H84" s="89">
        <f t="shared" si="11"/>
        <v>103219.20000000001</v>
      </c>
      <c r="I84" s="89">
        <f t="shared" si="11"/>
        <v>88385.600000000006</v>
      </c>
      <c r="J84" s="89">
        <f t="shared" si="11"/>
        <v>90499.6</v>
      </c>
      <c r="K84" s="89">
        <f t="shared" si="11"/>
        <v>91280.400000000009</v>
      </c>
      <c r="L84" s="89">
        <f t="shared" si="11"/>
        <v>88566</v>
      </c>
      <c r="M84" s="89">
        <f t="shared" si="11"/>
        <v>86741.6</v>
      </c>
      <c r="N84" s="89">
        <f t="shared" si="11"/>
        <v>92678.8</v>
      </c>
      <c r="O84" s="89">
        <f t="shared" si="11"/>
        <v>88562</v>
      </c>
      <c r="P84" s="89">
        <f t="shared" si="11"/>
        <v>85134</v>
      </c>
      <c r="Q84" s="89">
        <f t="shared" si="11"/>
        <v>106760.8</v>
      </c>
      <c r="R84" s="89">
        <f t="shared" si="11"/>
        <v>112208.40000000001</v>
      </c>
      <c r="S84" s="89">
        <f t="shared" si="11"/>
        <v>38141.200000000004</v>
      </c>
      <c r="T84" s="89">
        <f t="shared" si="11"/>
        <v>73725.600000000006</v>
      </c>
      <c r="U84" s="89">
        <f t="shared" si="11"/>
        <v>71442.400000000009</v>
      </c>
      <c r="V84" s="89">
        <f t="shared" si="11"/>
        <v>58600</v>
      </c>
      <c r="W84" s="89">
        <f t="shared" si="11"/>
        <v>63097.600000000006</v>
      </c>
      <c r="X84" s="89">
        <f t="shared" si="11"/>
        <v>63843.200000000004</v>
      </c>
      <c r="Y84" s="89">
        <f t="shared" si="11"/>
        <v>68389.2</v>
      </c>
      <c r="Z84" s="89">
        <f t="shared" si="11"/>
        <v>65574</v>
      </c>
      <c r="AA84" s="89">
        <f t="shared" si="11"/>
        <v>75713.600000000006</v>
      </c>
      <c r="AB84" s="89">
        <f t="shared" si="11"/>
        <v>75774.400000000009</v>
      </c>
      <c r="AC84" s="89">
        <v>73626</v>
      </c>
      <c r="AD84" s="89">
        <v>74934.8</v>
      </c>
      <c r="AE84" s="89">
        <v>72528.400000000009</v>
      </c>
      <c r="AF84" s="89">
        <v>72767.199999999997</v>
      </c>
      <c r="AG84" s="89">
        <f>'[1]3D Direct N2O emissions'!BM88</f>
        <v>76393.115999999965</v>
      </c>
      <c r="AH84" s="89">
        <v>69941.704000000012</v>
      </c>
      <c r="AI84" s="89">
        <v>65302.631999999983</v>
      </c>
      <c r="AJ84" s="89">
        <v>49673.132000000005</v>
      </c>
      <c r="AK84" s="89">
        <v>49673.132000000005</v>
      </c>
      <c r="AL84" s="89">
        <v>114621.20000000001</v>
      </c>
      <c r="AM84" s="80" t="s">
        <v>257</v>
      </c>
    </row>
    <row r="86" spans="3:39" ht="18" x14ac:dyDescent="0.25">
      <c r="C86" s="118" t="s">
        <v>259</v>
      </c>
      <c r="D86" s="117"/>
      <c r="E86" s="412" t="s">
        <v>398</v>
      </c>
      <c r="F86" s="413"/>
      <c r="G86" s="413"/>
      <c r="H86" s="413"/>
      <c r="I86" s="413"/>
      <c r="J86" s="413"/>
      <c r="K86" s="413"/>
      <c r="L86" s="413"/>
      <c r="M86" s="413"/>
    </row>
  </sheetData>
  <mergeCells count="5">
    <mergeCell ref="C3:AM3"/>
    <mergeCell ref="C4:C5"/>
    <mergeCell ref="D4:AB4"/>
    <mergeCell ref="AM4:AM5"/>
    <mergeCell ref="E86:M8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Distr.of N2O and CH4 emission</vt:lpstr>
      <vt:lpstr>Primary data</vt:lpstr>
      <vt:lpstr>Data obtained through the study</vt:lpstr>
      <vt:lpstr>weighted average_VS</vt:lpstr>
      <vt:lpstr>Values MS</vt:lpstr>
      <vt:lpstr>Weighted average MS</vt:lpstr>
      <vt:lpstr>Emission factor manure m.</vt:lpstr>
      <vt:lpstr>Crop production of non-fixing </vt:lpstr>
      <vt:lpstr>Area of Crop</vt:lpstr>
      <vt:lpstr>Area burnt</vt:lpstr>
      <vt:lpstr>'Distr.of N2O and CH4 emission'!_Toc192567827</vt:lpstr>
      <vt:lpstr>'Primary data'!_Toc320004128</vt:lpstr>
      <vt:lpstr>'weighted average_VS'!_Toc353377422</vt:lpstr>
      <vt:lpstr>'weighted average_VS'!_Toc353377425</vt:lpstr>
      <vt:lpstr>'weighted average_VS'!_Toc353377428</vt:lpstr>
      <vt:lpstr>'weighted average_VS'!_Toc353377431</vt:lpstr>
      <vt:lpstr>'weighted average_VS'!_Toc353377434</vt:lpstr>
      <vt:lpstr>'weighted average_VS'!_Toc353377437</vt:lpstr>
      <vt:lpstr>'weighted average_VS'!_Toc353377440</vt:lpstr>
      <vt:lpstr>'weighted average_VS'!_Toc353377443</vt:lpstr>
      <vt:lpstr>'weighted average_VS'!_Toc353377446</vt:lpstr>
      <vt:lpstr>'weighted average_VS'!_Toc353377449</vt:lpstr>
      <vt:lpstr>'weighted average_VS'!_Toc353377452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 Olteanu</dc:creator>
  <cp:lastModifiedBy>Luminita Olteanu</cp:lastModifiedBy>
  <dcterms:created xsi:type="dcterms:W3CDTF">2013-04-01T11:34:16Z</dcterms:created>
  <dcterms:modified xsi:type="dcterms:W3CDTF">2025-02-06T09:40:50Z</dcterms:modified>
</cp:coreProperties>
</file>