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INVENTAR 2025\Transmiterea INEGES 2025\Raportare 15 martie 2025-lucru\Finale 15.03.2025-lucru\"/>
    </mc:Choice>
  </mc:AlternateContent>
  <bookViews>
    <workbookView xWindow="0" yWindow="0" windowWidth="28800" windowHeight="12300" activeTab="3"/>
  </bookViews>
  <sheets>
    <sheet name="CO" sheetId="1" r:id="rId1"/>
    <sheet name="SO2" sheetId="2" r:id="rId2"/>
    <sheet name="NOx" sheetId="4" r:id="rId3"/>
    <sheet name="NMVOC"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5" l="1"/>
  <c r="B6" i="2"/>
  <c r="C24" i="5" l="1"/>
  <c r="C24" i="2"/>
  <c r="C17" i="2"/>
  <c r="C29" i="1" l="1"/>
  <c r="C7" i="1"/>
  <c r="C8" i="1"/>
  <c r="C17" i="1"/>
  <c r="D35" i="5" l="1"/>
  <c r="D34" i="5"/>
  <c r="D33" i="5"/>
  <c r="D32" i="5"/>
  <c r="D31" i="5"/>
  <c r="D30" i="5"/>
  <c r="C29" i="5"/>
  <c r="D29" i="5" s="1"/>
  <c r="D28" i="5"/>
  <c r="D27" i="5"/>
  <c r="D26" i="5"/>
  <c r="D25" i="5"/>
  <c r="D24" i="5"/>
  <c r="D23" i="5"/>
  <c r="D22" i="5"/>
  <c r="D21" i="5"/>
  <c r="D20" i="5"/>
  <c r="D19" i="5"/>
  <c r="D18" i="5"/>
  <c r="C17" i="5"/>
  <c r="D17" i="5" s="1"/>
  <c r="D16" i="5"/>
  <c r="D15" i="5"/>
  <c r="C14" i="5"/>
  <c r="D14" i="5" s="1"/>
  <c r="D13" i="5"/>
  <c r="D12" i="5"/>
  <c r="D11" i="5"/>
  <c r="D10" i="5"/>
  <c r="D9" i="5"/>
  <c r="C8" i="5"/>
  <c r="D8" i="5" s="1"/>
  <c r="D35" i="4"/>
  <c r="D34" i="4"/>
  <c r="D33" i="4"/>
  <c r="D32" i="4"/>
  <c r="D31" i="4"/>
  <c r="D30" i="4"/>
  <c r="C29" i="4"/>
  <c r="D29" i="4" s="1"/>
  <c r="D28" i="4"/>
  <c r="D27" i="4"/>
  <c r="D26" i="4"/>
  <c r="D25" i="4"/>
  <c r="C24" i="4"/>
  <c r="D24" i="4" s="1"/>
  <c r="D23" i="4"/>
  <c r="D22" i="4"/>
  <c r="D21" i="4"/>
  <c r="D20" i="4"/>
  <c r="D19" i="4"/>
  <c r="D18" i="4"/>
  <c r="C17" i="4"/>
  <c r="D17" i="4" s="1"/>
  <c r="D16" i="4"/>
  <c r="D15" i="4"/>
  <c r="D14" i="4"/>
  <c r="D13" i="4"/>
  <c r="D12" i="4"/>
  <c r="D11" i="4"/>
  <c r="D10" i="4"/>
  <c r="D9" i="4"/>
  <c r="C8" i="4"/>
  <c r="C7" i="4" s="1"/>
  <c r="D35" i="2"/>
  <c r="D34" i="2"/>
  <c r="D33" i="2"/>
  <c r="D32" i="2"/>
  <c r="D31" i="2"/>
  <c r="D30" i="2"/>
  <c r="C29" i="2"/>
  <c r="D29" i="2" s="1"/>
  <c r="D28" i="2"/>
  <c r="D27" i="2"/>
  <c r="D26" i="2"/>
  <c r="D25" i="2"/>
  <c r="D24" i="2"/>
  <c r="D23" i="2"/>
  <c r="D22" i="2"/>
  <c r="D21" i="2"/>
  <c r="D20" i="2"/>
  <c r="D19" i="2"/>
  <c r="D18" i="2"/>
  <c r="D16" i="2"/>
  <c r="D15" i="2"/>
  <c r="D14" i="2"/>
  <c r="D13" i="2"/>
  <c r="D12" i="2"/>
  <c r="D11" i="2"/>
  <c r="D10" i="2"/>
  <c r="D9" i="2"/>
  <c r="C8" i="2"/>
  <c r="D8" i="2" s="1"/>
  <c r="D35" i="1"/>
  <c r="D34" i="1"/>
  <c r="D33" i="1"/>
  <c r="D32" i="1"/>
  <c r="D31" i="1"/>
  <c r="D30" i="1"/>
  <c r="D29" i="1"/>
  <c r="D28" i="1"/>
  <c r="D27" i="1"/>
  <c r="D26" i="1"/>
  <c r="D25" i="1"/>
  <c r="C24" i="1"/>
  <c r="D23" i="1"/>
  <c r="D22" i="1"/>
  <c r="D21" i="1"/>
  <c r="D20" i="1"/>
  <c r="D19" i="1"/>
  <c r="D18" i="1"/>
  <c r="D17" i="1"/>
  <c r="D16" i="1"/>
  <c r="D15" i="1"/>
  <c r="D14" i="1"/>
  <c r="D13" i="1"/>
  <c r="D12" i="1"/>
  <c r="D11" i="1"/>
  <c r="D10" i="1"/>
  <c r="D9" i="1"/>
  <c r="D8" i="1"/>
  <c r="C7" i="5" l="1"/>
  <c r="D7" i="5" s="1"/>
  <c r="C7" i="2"/>
  <c r="D7" i="2" s="1"/>
  <c r="D24" i="1"/>
  <c r="C6" i="1"/>
  <c r="D7" i="4"/>
  <c r="C6" i="4"/>
  <c r="D8" i="4"/>
  <c r="D17" i="2"/>
  <c r="D7" i="1"/>
  <c r="C6" i="5" l="1"/>
  <c r="D6" i="5" s="1"/>
  <c r="C6" i="2"/>
  <c r="D6" i="2" s="1"/>
  <c r="B6" i="4"/>
  <c r="D6" i="4" s="1"/>
  <c r="B6" i="1"/>
  <c r="D6" i="1" s="1"/>
</calcChain>
</file>

<file path=xl/sharedStrings.xml><?xml version="1.0" encoding="utf-8"?>
<sst xmlns="http://schemas.openxmlformats.org/spreadsheetml/2006/main" count="374" uniqueCount="75">
  <si>
    <t>ANNEX XIII</t>
  </si>
  <si>
    <t>Reporting on consistency of the reported data on air pollutants pursuant to Article 15</t>
  </si>
  <si>
    <t>EMISSION CATEGORIES</t>
  </si>
  <si>
    <t>Explanations for differences</t>
  </si>
  <si>
    <t>National total (excluding LULUCF)</t>
  </si>
  <si>
    <t>1. Energy</t>
  </si>
  <si>
    <t>A. Fuel combustion (sectoral approach)</t>
  </si>
  <si>
    <t>1. Energy industries</t>
  </si>
  <si>
    <t>2. Manufacturing industries and construction</t>
  </si>
  <si>
    <t>3. Transport</t>
  </si>
  <si>
    <t>4. Other sectors</t>
  </si>
  <si>
    <t>5. Other</t>
  </si>
  <si>
    <t>B. Fugitive emissions from fuels</t>
  </si>
  <si>
    <t>1. Solid fuels</t>
  </si>
  <si>
    <t>2. Oil and natural gas and other emissions from energy production</t>
  </si>
  <si>
    <t>2. Industrial processes and product use</t>
  </si>
  <si>
    <t>A. Mineral industry</t>
  </si>
  <si>
    <t>B. Chemical industry</t>
  </si>
  <si>
    <t>C. Metal industry</t>
  </si>
  <si>
    <t>D. Non-energy products from fuels and solvent use</t>
  </si>
  <si>
    <t>G. Other product manufacture and use</t>
  </si>
  <si>
    <t>H. Other</t>
  </si>
  <si>
    <t>3. Agriculture</t>
  </si>
  <si>
    <t>B. Manure management</t>
  </si>
  <si>
    <t>D. Agricultural soils</t>
  </si>
  <si>
    <t>F. Field burning of agricultural residues</t>
  </si>
  <si>
    <t>J. Other</t>
  </si>
  <si>
    <t>5. Waste</t>
  </si>
  <si>
    <t>A. Solid waste disposal</t>
  </si>
  <si>
    <t>B. Biological treatment of solid waste</t>
  </si>
  <si>
    <t>C. Incineration and open burning of waste</t>
  </si>
  <si>
    <t>D. Wastewater treatment and discharge</t>
  </si>
  <si>
    <t>E. Other</t>
  </si>
  <si>
    <t>6. Other</t>
  </si>
  <si>
    <t>Notes:</t>
  </si>
  <si>
    <t>(1) Emissions reported in GHG inventory minus emissions reported in NEC inventory</t>
  </si>
  <si>
    <t>(2) Difference in kt by emissions reported in GHG inventory</t>
  </si>
  <si>
    <t>(3) Data to be reported up to on decimal point for kt and % values</t>
  </si>
  <si>
    <t>NA</t>
  </si>
  <si>
    <t>NA,NO</t>
  </si>
  <si>
    <t>NO</t>
  </si>
  <si>
    <t>NE</t>
  </si>
  <si>
    <r>
      <t xml:space="preserve">Emissions for pollutant X reported in greenhouse gas (GHG inventory) (in kt) </t>
    </r>
    <r>
      <rPr>
        <vertAlign val="superscript"/>
        <sz val="11"/>
        <rFont val="Times New Roman"/>
        <family val="1"/>
      </rPr>
      <t>(3)</t>
    </r>
  </si>
  <si>
    <r>
      <t xml:space="preserve">Emissions for pollutant X reported under Directive 2016/2284 (NEC), submission version X (in kt) </t>
    </r>
    <r>
      <rPr>
        <vertAlign val="superscript"/>
        <sz val="11"/>
        <rFont val="Times New Roman"/>
        <family val="1"/>
      </rPr>
      <t>(3)</t>
    </r>
  </si>
  <si>
    <r>
      <t xml:space="preserve">Absolute difference in kt </t>
    </r>
    <r>
      <rPr>
        <vertAlign val="superscript"/>
        <sz val="11"/>
        <rFont val="Times New Roman"/>
        <family val="1"/>
      </rPr>
      <t>(1) (3)</t>
    </r>
  </si>
  <si>
    <t>NA,NE,NO</t>
  </si>
  <si>
    <t>NA,NE</t>
  </si>
  <si>
    <t>NE,NO</t>
  </si>
  <si>
    <t>The difference between GHG inventory emissions and emissions reported under Directive 2016/2284 (NEC) inventory is due to the different emission estimation methodologies.</t>
  </si>
  <si>
    <t>The differences are due to the used activity data sources. In the GHG inventory  - stationary combustion the associated emission factors are those provided through the EMEP guidelines.</t>
  </si>
  <si>
    <t>The differences are due the used activity data sources. In the GHG inventory the associated emission factors are those provided through the EMEP guidelines.</t>
  </si>
  <si>
    <t>The differences of emissions are due to the used of different activity data sources and different methodologies. In the GHG inventory the associated emission factors are those provided through the EMEP guidelines.</t>
  </si>
  <si>
    <t>The differences are due the used activity data sources. In the GHG inventory  - stationary combustion the associated emission factors are those provided through the EMEP guidelines.</t>
  </si>
  <si>
    <t>NO, NA</t>
  </si>
  <si>
    <t>IE, NA</t>
  </si>
  <si>
    <t>The difference between GHG inventory emissions and emissions reported under Directive 2016/2284 (NEC) inventory is due to the different emission estimation methodologies.
For NIR, the estimation of the CO emissions related to CRF categories 2.C.1 - Iron and steel production, respectively 2.C.3 Aluminium production was performed based on the Tier 1 methodology of the IPCC 1996 (activity data x default emission factor).</t>
  </si>
  <si>
    <t>There are not default or country specific values for CO EF. According with the IPCC 1996, GPG 2000 and IPCC 2006 Methodology there are not described methods for estimating these emissions.</t>
  </si>
  <si>
    <t>The difference between GHG inventory emissions and emissions reported under Directive 2016/2284 (NEC) inventory is due to the different emission estimation methodologies.
For NIR, the estimation of the CO emissions was performed based on the Tier 1 methodology of the IPCC 1996 (activity data x default emission factor).</t>
  </si>
  <si>
    <t>The differences are due the used activity data sources.</t>
  </si>
  <si>
    <t>The differences are due the used activity data sources. In the GHG inventory - stationary combustion the associated emission factors are those provided through the EMEP guidelines.</t>
  </si>
  <si>
    <t>The differences are due the used activity data sources. In the GHG inventory- stationary combustion the associated emission factors are those provided through the EMEP guidelines.</t>
  </si>
  <si>
    <t>NE, NA, NO</t>
  </si>
  <si>
    <t>NE, NA</t>
  </si>
  <si>
    <t>There is no methodology for the estimation.</t>
  </si>
  <si>
    <t>The differences are due the used activity data sources. In the GHG inventory  - stationary combustion the associated emission factors are those provided through the EMEP guidelines; the NOx emissions for 1A1a category are those reported under the NEC directive.</t>
  </si>
  <si>
    <t>The difference between GHG inventory emissions and emissions reported under Directive 2016/2284 (NEC) inventory is due to the different emission estimation methodologies.
For NIR, the estimation of NOx emissions related to 2.C.1 - Iron and steel production category was performed based on the Tier 1 methodology of the IPCC 1996 (activity data x default emission factor).</t>
  </si>
  <si>
    <t>There are not default or country specific values for NOx EF. According with the IPCC 1996, GPG 2000 and IPCC 2006 Methodology there are not described methods for estimating these emissions.</t>
  </si>
  <si>
    <t>There are not default or country specific values for NMVOC EF. According with the IPCC 1996, GPG 2000 and IPCC 2006 Methodology there are not described methods for estimating these emissions.</t>
  </si>
  <si>
    <t>The difference between GHG inventory emissions and emissions reported under Directive 2016/2284 (NEC) inventory is due to the different emission estimation methodologies.
For NIR, the estimation of NMVOC emissions related to 2C1 - Iron and steel production category was performed based on the Tier 1 methodology of the IPCC 1996 (activity data x default emission factor).</t>
  </si>
  <si>
    <t>The difference between GHG inventory emissions and emissions reported under Directive 2016/2284 (NEC) inventory is due to the different emission estimation methodologies. 
For NIR, NMVOC emissions related to category 2.G Other product manufacture and use are considered within category 2.D.3.a Solvent use.</t>
  </si>
  <si>
    <t>The difference between GHG inventory emissions and emissions reported under Directive 2016/2284 (NEC) inventory is due to the different emission estimation methodologies.
For NIR, the estimation of the NMVOC emissions was performed based on the Tier 1 methodology of the IPCC 1996 (activity data x default emission factor).</t>
  </si>
  <si>
    <r>
      <t>There are not default or country specific values for SO</t>
    </r>
    <r>
      <rPr>
        <vertAlign val="subscript"/>
        <sz val="11"/>
        <rFont val="Times New Roman"/>
        <family val="1"/>
      </rPr>
      <t>2</t>
    </r>
    <r>
      <rPr>
        <sz val="11"/>
        <rFont val="Times New Roman"/>
        <family val="1"/>
      </rPr>
      <t xml:space="preserve"> EF. According with the IPCC 1996, GPG 2000 and IPCC 2006 Methodology there are not described methods for estimating these emissions.</t>
    </r>
  </si>
  <si>
    <r>
      <t>The difference between GHG inventory emissions and emissions reported under Directive 2016/2284 (NEC) inventory is due to the different emission estimation methodologies.
For NIR, the estimation of the SO</t>
    </r>
    <r>
      <rPr>
        <vertAlign val="subscript"/>
        <sz val="11"/>
        <rFont val="Times New Roman"/>
        <family val="1"/>
      </rPr>
      <t>2</t>
    </r>
    <r>
      <rPr>
        <sz val="11"/>
        <rFont val="Times New Roman"/>
        <family val="1"/>
      </rPr>
      <t xml:space="preserve"> emissions was performed based on the Tier 1 methodology of the IPCC 1996 (activity data x default emission factor).</t>
    </r>
  </si>
  <si>
    <r>
      <t>The difference between GHG inventory emissions and emissions reported underDirective 2016/2284 (NEC) inventory is due to the different emission estimation methodologies.
For NIR, the estimation of SO</t>
    </r>
    <r>
      <rPr>
        <vertAlign val="subscript"/>
        <sz val="11"/>
        <rFont val="Times New Roman"/>
        <family val="1"/>
      </rPr>
      <t>2</t>
    </r>
    <r>
      <rPr>
        <sz val="11"/>
        <rFont val="Times New Roman"/>
        <family val="1"/>
      </rPr>
      <t xml:space="preserve"> emissions related to CRF categories 2.C.1 - Iron and steel production, respectively 2.C.3 Aluminium production was performed based on the Tier 1 methodology of the IPCC 1996 (activity data x default emission factor).</t>
    </r>
  </si>
  <si>
    <r>
      <t>The differences are due the used activity data sources. In the GHG inventory - stationary combustion the associated emission factors are those provided through the EMEP guidelines; the SO</t>
    </r>
    <r>
      <rPr>
        <vertAlign val="subscript"/>
        <sz val="11"/>
        <rFont val="Times New Roman"/>
        <family val="1"/>
      </rPr>
      <t>2</t>
    </r>
    <r>
      <rPr>
        <sz val="11"/>
        <rFont val="Times New Roman"/>
        <family val="1"/>
      </rPr>
      <t xml:space="preserve"> emissions for 1A1a category are those reported under the NEC directive.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</si>
</sst>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0000"/>
    <numFmt numFmtId="166" formatCode="#,##0.000000000"/>
    <numFmt numFmtId="167" formatCode="#,##0.00000000000"/>
    <numFmt numFmtId="168" formatCode="#,##0.000000000000"/>
    <numFmt numFmtId="169" formatCode="#,##0.0000000000000"/>
    <numFmt numFmtId="170" formatCode="#,##0.00000000000000"/>
    <numFmt numFmtId="171" formatCode="#,##0.000000000000000"/>
  </numFmts>
  <fonts count="11" x14ac:knownFonts="1">
    <font>
      <sz val="11"/>
      <color theme="1"/>
      <name val="Calibri"/>
      <family val="2"/>
      <scheme val="minor"/>
    </font>
    <font>
      <sz val="11"/>
      <color theme="1"/>
      <name val="Times New Roman"/>
      <family val="1"/>
    </font>
    <font>
      <b/>
      <sz val="11"/>
      <color theme="1"/>
      <name val="Times New Roman"/>
      <family val="1"/>
    </font>
    <font>
      <i/>
      <sz val="8"/>
      <color theme="1"/>
      <name val="Times New Roman"/>
      <family val="1"/>
    </font>
    <font>
      <sz val="11"/>
      <name val="Times New Roman"/>
      <family val="1"/>
    </font>
    <font>
      <sz val="11"/>
      <color theme="1"/>
      <name val="Calibri"/>
      <family val="2"/>
      <scheme val="minor"/>
    </font>
    <font>
      <vertAlign val="superscript"/>
      <sz val="11"/>
      <name val="Times New Roman"/>
      <family val="1"/>
    </font>
    <font>
      <b/>
      <sz val="11"/>
      <name val="Times New Roman"/>
      <family val="1"/>
    </font>
    <font>
      <b/>
      <sz val="9"/>
      <color theme="1"/>
      <name val="Times New Roman"/>
      <family val="1"/>
    </font>
    <font>
      <sz val="10"/>
      <name val="Arial"/>
      <family val="2"/>
    </font>
    <font>
      <vertAlign val="subscript"/>
      <sz val="11"/>
      <name val="Times New Roman"/>
      <family val="1"/>
    </font>
  </fonts>
  <fills count="4">
    <fill>
      <patternFill patternType="none"/>
    </fill>
    <fill>
      <patternFill patternType="gray125"/>
    </fill>
    <fill>
      <patternFill patternType="solid">
        <fgColor theme="0"/>
        <bgColor indexed="64"/>
      </patternFill>
    </fill>
    <fill>
      <patternFill patternType="solid">
        <fgColor rgb="FFCCFFFF"/>
        <bgColor rgb="FFCCFFFF"/>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auto="1"/>
      </left>
      <right style="thin">
        <color auto="1"/>
      </right>
      <top/>
      <bottom style="thin">
        <color auto="1"/>
      </bottom>
      <diagonal/>
    </border>
  </borders>
  <cellStyleXfs count="4">
    <xf numFmtId="0" fontId="0" fillId="0" borderId="0"/>
    <xf numFmtId="9" fontId="5" fillId="0" borderId="0" applyFont="0" applyFill="0" applyBorder="0" applyAlignment="0" applyProtection="0"/>
    <xf numFmtId="4" fontId="8" fillId="3" borderId="3"/>
    <xf numFmtId="0" fontId="9" fillId="0" borderId="0"/>
  </cellStyleXfs>
  <cellXfs count="32">
    <xf numFmtId="0" fontId="0" fillId="0" borderId="0" xfId="0"/>
    <xf numFmtId="0" fontId="1" fillId="0" borderId="0" xfId="0" applyFont="1"/>
    <xf numFmtId="0" fontId="2"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indent="1"/>
    </xf>
    <xf numFmtId="0" fontId="1" fillId="0" borderId="1" xfId="0" applyFont="1" applyBorder="1" applyAlignment="1">
      <alignment horizontal="left" vertical="center" wrapText="1" indent="2"/>
    </xf>
    <xf numFmtId="0" fontId="3" fillId="0" borderId="0" xfId="0" applyFont="1"/>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9" fontId="4" fillId="2" borderId="2" xfId="1" applyNumberFormat="1" applyFont="1" applyFill="1" applyBorder="1" applyAlignment="1">
      <alignment vertical="top" wrapText="1"/>
    </xf>
    <xf numFmtId="9" fontId="4" fillId="2" borderId="1" xfId="1" applyNumberFormat="1" applyFont="1" applyFill="1" applyBorder="1" applyAlignment="1">
      <alignment vertical="top" wrapText="1"/>
    </xf>
    <xf numFmtId="9" fontId="4" fillId="2" borderId="1" xfId="1" applyNumberFormat="1" applyFont="1" applyFill="1" applyBorder="1" applyAlignment="1">
      <alignment vertical="top"/>
    </xf>
    <xf numFmtId="0" fontId="4" fillId="0" borderId="0" xfId="0" applyFont="1"/>
    <xf numFmtId="167" fontId="4" fillId="0" borderId="0" xfId="0" applyNumberFormat="1" applyFont="1"/>
    <xf numFmtId="0" fontId="4" fillId="0" borderId="1" xfId="0" applyFont="1" applyBorder="1" applyAlignment="1">
      <alignment horizontal="center" vertical="center" wrapText="1"/>
    </xf>
    <xf numFmtId="164" fontId="7" fillId="0" borderId="1" xfId="0" applyNumberFormat="1" applyFont="1" applyBorder="1" applyAlignment="1">
      <alignment horizontal="center" vertical="center" wrapText="1"/>
    </xf>
    <xf numFmtId="165" fontId="4" fillId="0" borderId="0" xfId="0" applyNumberFormat="1" applyFont="1"/>
    <xf numFmtId="166" fontId="4" fillId="0" borderId="0" xfId="0" applyNumberFormat="1" applyFont="1"/>
    <xf numFmtId="168" fontId="4" fillId="0" borderId="0" xfId="0" applyNumberFormat="1" applyFont="1"/>
    <xf numFmtId="169" fontId="4" fillId="0" borderId="0" xfId="0" applyNumberFormat="1" applyFont="1"/>
    <xf numFmtId="170" fontId="4" fillId="0" borderId="0" xfId="0" applyNumberFormat="1" applyFont="1"/>
    <xf numFmtId="171" fontId="4" fillId="0" borderId="0" xfId="0" applyNumberFormat="1" applyFont="1"/>
    <xf numFmtId="9" fontId="4" fillId="2" borderId="2" xfId="1" applyNumberFormat="1" applyFont="1" applyFill="1" applyBorder="1" applyAlignment="1">
      <alignment horizontal="left" vertical="center" wrapText="1"/>
    </xf>
    <xf numFmtId="9" fontId="4" fillId="0" borderId="2" xfId="1" applyNumberFormat="1" applyFont="1" applyFill="1" applyBorder="1" applyAlignment="1">
      <alignment vertical="top" wrapText="1"/>
    </xf>
    <xf numFmtId="3" fontId="4" fillId="0" borderId="1" xfId="0" applyNumberFormat="1" applyFont="1" applyBorder="1" applyAlignment="1">
      <alignment horizontal="center" vertical="center" wrapText="1"/>
    </xf>
    <xf numFmtId="3" fontId="4"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wrapText="1"/>
    </xf>
    <xf numFmtId="164" fontId="7"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cellXfs>
  <cellStyles count="4">
    <cellStyle name="AggblueCels_bold_T2x" xfId="2"/>
    <cellStyle name="Normal" xfId="0" builtinId="0"/>
    <cellStyle name="Percent" xfId="1" builtinId="5"/>
    <cellStyle name="Standard 2" xfId="3"/>
  </cellStyles>
  <dxfs count="0"/>
  <tableStyles count="0" defaultTableStyle="TableStyleMedium2" defaultPivotStyle="PivotStyleLight16"/>
  <colors>
    <mruColors>
      <color rgb="FFFF00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0"/>
  <sheetViews>
    <sheetView topLeftCell="A28" workbookViewId="0">
      <selection activeCell="B6" sqref="B6"/>
    </sheetView>
  </sheetViews>
  <sheetFormatPr defaultColWidth="11.42578125" defaultRowHeight="15" x14ac:dyDescent="0.25"/>
  <cols>
    <col min="1" max="1" width="57.140625" style="1" customWidth="1"/>
    <col min="2" max="2" width="31" style="14" customWidth="1"/>
    <col min="3" max="3" width="29.7109375" style="14" customWidth="1"/>
    <col min="4" max="4" width="21.7109375" style="14" customWidth="1"/>
    <col min="5" max="5" width="90.28515625" style="1" customWidth="1"/>
    <col min="6" max="16384" width="11.42578125" style="1"/>
  </cols>
  <sheetData>
    <row r="2" spans="1:5" x14ac:dyDescent="0.25">
      <c r="A2" s="1" t="s">
        <v>0</v>
      </c>
      <c r="C2" s="18"/>
    </row>
    <row r="3" spans="1:5" x14ac:dyDescent="0.25">
      <c r="A3" s="2" t="s">
        <v>1</v>
      </c>
      <c r="C3" s="15"/>
    </row>
    <row r="5" spans="1:5" ht="63" x14ac:dyDescent="0.25">
      <c r="A5" s="3" t="s">
        <v>2</v>
      </c>
      <c r="B5" s="16" t="s">
        <v>42</v>
      </c>
      <c r="C5" s="16" t="s">
        <v>43</v>
      </c>
      <c r="D5" s="16" t="s">
        <v>44</v>
      </c>
      <c r="E5" s="3" t="s">
        <v>3</v>
      </c>
    </row>
    <row r="6" spans="1:5" ht="36.75" customHeight="1" x14ac:dyDescent="0.25">
      <c r="A6" s="4" t="s">
        <v>4</v>
      </c>
      <c r="B6" s="17">
        <f>B7+B17+B24</f>
        <v>1910.9425598237553</v>
      </c>
      <c r="C6" s="17">
        <f>C7+C17+C24+C29</f>
        <v>841.77631859939311</v>
      </c>
      <c r="D6" s="17">
        <f>(N(B6))-(N(C6))</f>
        <v>1069.1662412243622</v>
      </c>
      <c r="E6" s="10" t="s">
        <v>48</v>
      </c>
    </row>
    <row r="7" spans="1:5" ht="29.25" customHeight="1" x14ac:dyDescent="0.25">
      <c r="A7" s="4" t="s">
        <v>5</v>
      </c>
      <c r="B7" s="17">
        <v>870.88913652702297</v>
      </c>
      <c r="C7" s="17">
        <f>C8+C14</f>
        <v>820.54259280623592</v>
      </c>
      <c r="D7" s="17">
        <f t="shared" ref="D7:D35" si="0">(N(B7))-(N(C7))</f>
        <v>50.346543720787054</v>
      </c>
      <c r="E7" s="10" t="s">
        <v>48</v>
      </c>
    </row>
    <row r="8" spans="1:5" ht="29.25" customHeight="1" x14ac:dyDescent="0.25">
      <c r="A8" s="5" t="s">
        <v>6</v>
      </c>
      <c r="B8" s="9">
        <v>870.46794352702295</v>
      </c>
      <c r="C8" s="9">
        <f>C9+C10+C11+C12+C13</f>
        <v>686.30081148541399</v>
      </c>
      <c r="D8" s="9">
        <f t="shared" si="0"/>
        <v>184.16713204160897</v>
      </c>
      <c r="E8" s="11" t="s">
        <v>49</v>
      </c>
    </row>
    <row r="9" spans="1:5" ht="29.25" customHeight="1" x14ac:dyDescent="0.25">
      <c r="A9" s="6" t="s">
        <v>7</v>
      </c>
      <c r="B9" s="9">
        <v>14.60663199292914</v>
      </c>
      <c r="C9" s="9">
        <v>8.0080022862339995</v>
      </c>
      <c r="D9" s="9">
        <f t="shared" si="0"/>
        <v>6.5986297066951405</v>
      </c>
      <c r="E9" s="11" t="s">
        <v>49</v>
      </c>
    </row>
    <row r="10" spans="1:5" ht="29.25" customHeight="1" x14ac:dyDescent="0.25">
      <c r="A10" s="6" t="s">
        <v>8</v>
      </c>
      <c r="B10" s="9">
        <v>80.997305289774005</v>
      </c>
      <c r="C10" s="9">
        <v>33.770396848280981</v>
      </c>
      <c r="D10" s="9">
        <f t="shared" si="0"/>
        <v>47.226908441493023</v>
      </c>
      <c r="E10" s="11" t="s">
        <v>50</v>
      </c>
    </row>
    <row r="11" spans="1:5" ht="44.25" customHeight="1" x14ac:dyDescent="0.25">
      <c r="A11" s="6" t="s">
        <v>9</v>
      </c>
      <c r="B11" s="9">
        <v>102.76885094360414</v>
      </c>
      <c r="C11" s="9">
        <v>113.60468416018726</v>
      </c>
      <c r="D11" s="9">
        <f t="shared" si="0"/>
        <v>-10.835833216583126</v>
      </c>
      <c r="E11" s="11" t="s">
        <v>51</v>
      </c>
    </row>
    <row r="12" spans="1:5" ht="32.25" customHeight="1" x14ac:dyDescent="0.25">
      <c r="A12" s="6" t="s">
        <v>10</v>
      </c>
      <c r="B12" s="9">
        <v>671.44971617809347</v>
      </c>
      <c r="C12" s="9">
        <v>529.42349462763173</v>
      </c>
      <c r="D12" s="9">
        <f t="shared" si="0"/>
        <v>142.02622155046174</v>
      </c>
      <c r="E12" s="11" t="s">
        <v>52</v>
      </c>
    </row>
    <row r="13" spans="1:5" ht="32.25" customHeight="1" x14ac:dyDescent="0.25">
      <c r="A13" s="6" t="s">
        <v>11</v>
      </c>
      <c r="B13" s="9">
        <v>0.64543912262215986</v>
      </c>
      <c r="C13" s="9">
        <v>1.4942335630800001</v>
      </c>
      <c r="D13" s="9">
        <f t="shared" si="0"/>
        <v>-0.84879444045784025</v>
      </c>
      <c r="E13" s="11" t="s">
        <v>52</v>
      </c>
    </row>
    <row r="14" spans="1:5" ht="44.25" customHeight="1" x14ac:dyDescent="0.25">
      <c r="A14" s="5" t="s">
        <v>12</v>
      </c>
      <c r="B14" s="9">
        <v>0.42119300000000004</v>
      </c>
      <c r="C14" s="9">
        <v>134.24178132082196</v>
      </c>
      <c r="D14" s="9">
        <f t="shared" si="0"/>
        <v>-133.82058832082197</v>
      </c>
      <c r="E14" s="11" t="s">
        <v>51</v>
      </c>
    </row>
    <row r="15" spans="1:5" ht="19.5" customHeight="1" x14ac:dyDescent="0.25">
      <c r="A15" s="6" t="s">
        <v>13</v>
      </c>
      <c r="B15" s="9" t="s">
        <v>39</v>
      </c>
      <c r="C15" s="26" t="s">
        <v>53</v>
      </c>
      <c r="D15" s="9">
        <f t="shared" si="0"/>
        <v>0</v>
      </c>
      <c r="E15" s="24" t="s">
        <v>38</v>
      </c>
    </row>
    <row r="16" spans="1:5" ht="47.25" customHeight="1" x14ac:dyDescent="0.25">
      <c r="A16" s="6" t="s">
        <v>14</v>
      </c>
      <c r="B16" s="9">
        <v>0.42119300000000004</v>
      </c>
      <c r="C16" s="9">
        <v>134.24178132082196</v>
      </c>
      <c r="D16" s="9">
        <f t="shared" si="0"/>
        <v>-133.82058832082197</v>
      </c>
      <c r="E16" s="11" t="s">
        <v>51</v>
      </c>
    </row>
    <row r="17" spans="1:5" ht="27.75" customHeight="1" x14ac:dyDescent="0.25">
      <c r="A17" s="4" t="s">
        <v>15</v>
      </c>
      <c r="B17" s="17">
        <v>26.463049076012503</v>
      </c>
      <c r="C17" s="17">
        <f>C19+C20+C22+C23+C21</f>
        <v>13.698318286748249</v>
      </c>
      <c r="D17" s="17">
        <f t="shared" si="0"/>
        <v>12.764730789264254</v>
      </c>
      <c r="E17" s="10" t="s">
        <v>48</v>
      </c>
    </row>
    <row r="18" spans="1:5" ht="21.75" customHeight="1" x14ac:dyDescent="0.25">
      <c r="A18" s="6" t="s">
        <v>16</v>
      </c>
      <c r="B18" s="9" t="s">
        <v>47</v>
      </c>
      <c r="C18" s="26" t="s">
        <v>54</v>
      </c>
      <c r="D18" s="9">
        <f t="shared" si="0"/>
        <v>0</v>
      </c>
      <c r="E18" s="10" t="s">
        <v>38</v>
      </c>
    </row>
    <row r="19" spans="1:5" ht="32.25" customHeight="1" x14ac:dyDescent="0.25">
      <c r="A19" s="6" t="s">
        <v>17</v>
      </c>
      <c r="B19" s="9">
        <v>0.37920790000000004</v>
      </c>
      <c r="C19" s="9">
        <v>5.7000000000000005E-6</v>
      </c>
      <c r="D19" s="9">
        <f t="shared" si="0"/>
        <v>0.37920220000000004</v>
      </c>
      <c r="E19" s="11" t="s">
        <v>48</v>
      </c>
    </row>
    <row r="20" spans="1:5" ht="75.75" customHeight="1" x14ac:dyDescent="0.25">
      <c r="A20" s="6" t="s">
        <v>18</v>
      </c>
      <c r="B20" s="9">
        <v>26.082429336960001</v>
      </c>
      <c r="C20" s="9">
        <v>12.195419999999999</v>
      </c>
      <c r="D20" s="9">
        <f t="shared" si="0"/>
        <v>13.887009336960002</v>
      </c>
      <c r="E20" s="11" t="s">
        <v>55</v>
      </c>
    </row>
    <row r="21" spans="1:5" ht="30" customHeight="1" x14ac:dyDescent="0.25">
      <c r="A21" s="6" t="s">
        <v>19</v>
      </c>
      <c r="B21" s="9">
        <v>2.5997505250000002E-4</v>
      </c>
      <c r="C21" s="9">
        <v>1.4319824999999999E-7</v>
      </c>
      <c r="D21" s="9">
        <f>(N(B21))-(N(C21))</f>
        <v>2.5983185425000003E-4</v>
      </c>
      <c r="E21" s="25" t="s">
        <v>48</v>
      </c>
    </row>
    <row r="22" spans="1:5" ht="33" customHeight="1" x14ac:dyDescent="0.25">
      <c r="A22" s="6" t="s">
        <v>20</v>
      </c>
      <c r="B22" s="9" t="s">
        <v>40</v>
      </c>
      <c r="C22" s="9">
        <v>1.50120394355</v>
      </c>
      <c r="D22" s="9">
        <f t="shared" si="0"/>
        <v>-1.50120394355</v>
      </c>
      <c r="E22" s="11" t="s">
        <v>56</v>
      </c>
    </row>
    <row r="23" spans="1:5" ht="64.5" customHeight="1" x14ac:dyDescent="0.25">
      <c r="A23" s="6" t="s">
        <v>21</v>
      </c>
      <c r="B23" s="9">
        <v>1.1518639999999998E-3</v>
      </c>
      <c r="C23" s="9">
        <v>1.6885000000000001E-3</v>
      </c>
      <c r="D23" s="9">
        <f t="shared" si="0"/>
        <v>-5.3663600000000027E-4</v>
      </c>
      <c r="E23" s="11" t="s">
        <v>57</v>
      </c>
    </row>
    <row r="24" spans="1:5" ht="27.75" customHeight="1" x14ac:dyDescent="0.25">
      <c r="A24" s="4" t="s">
        <v>22</v>
      </c>
      <c r="B24" s="17">
        <v>1013.59037422072</v>
      </c>
      <c r="C24" s="17">
        <f>C27</f>
        <v>0.29846699115885944</v>
      </c>
      <c r="D24" s="17">
        <f t="shared" si="0"/>
        <v>1013.2919072295612</v>
      </c>
      <c r="E24" s="10" t="s">
        <v>58</v>
      </c>
    </row>
    <row r="25" spans="1:5" ht="21.75" customHeight="1" x14ac:dyDescent="0.25">
      <c r="A25" s="6" t="s">
        <v>23</v>
      </c>
      <c r="B25" s="9" t="s">
        <v>41</v>
      </c>
      <c r="C25" s="26" t="s">
        <v>38</v>
      </c>
      <c r="D25" s="9">
        <f t="shared" si="0"/>
        <v>0</v>
      </c>
      <c r="E25" s="10" t="s">
        <v>38</v>
      </c>
    </row>
    <row r="26" spans="1:5" ht="21.75" customHeight="1" x14ac:dyDescent="0.25">
      <c r="A26" s="6" t="s">
        <v>24</v>
      </c>
      <c r="B26" s="9" t="s">
        <v>41</v>
      </c>
      <c r="C26" s="26" t="s">
        <v>38</v>
      </c>
      <c r="D26" s="9">
        <f t="shared" si="0"/>
        <v>0</v>
      </c>
      <c r="E26" s="10" t="s">
        <v>38</v>
      </c>
    </row>
    <row r="27" spans="1:5" ht="27.75" customHeight="1" x14ac:dyDescent="0.25">
      <c r="A27" s="6" t="s">
        <v>25</v>
      </c>
      <c r="B27" s="9">
        <v>1013.59037422072</v>
      </c>
      <c r="C27" s="9">
        <v>0.29846699115885944</v>
      </c>
      <c r="D27" s="9">
        <f t="shared" si="0"/>
        <v>1013.2919072295612</v>
      </c>
      <c r="E27" s="10" t="s">
        <v>58</v>
      </c>
    </row>
    <row r="28" spans="1:5" ht="21.75" customHeight="1" x14ac:dyDescent="0.25">
      <c r="A28" s="6" t="s">
        <v>26</v>
      </c>
      <c r="B28" s="9" t="s">
        <v>40</v>
      </c>
      <c r="C28" s="26" t="s">
        <v>38</v>
      </c>
      <c r="D28" s="9">
        <f t="shared" si="0"/>
        <v>0</v>
      </c>
      <c r="E28" s="10" t="s">
        <v>38</v>
      </c>
    </row>
    <row r="29" spans="1:5" ht="33" customHeight="1" x14ac:dyDescent="0.25">
      <c r="A29" s="4" t="s">
        <v>27</v>
      </c>
      <c r="B29" s="17" t="s">
        <v>45</v>
      </c>
      <c r="C29" s="17">
        <f>C32</f>
        <v>7.2369405152499997</v>
      </c>
      <c r="D29" s="17">
        <f t="shared" si="0"/>
        <v>-7.2369405152499997</v>
      </c>
      <c r="E29" s="11" t="s">
        <v>56</v>
      </c>
    </row>
    <row r="30" spans="1:5" ht="18.75" customHeight="1" x14ac:dyDescent="0.25">
      <c r="A30" s="6" t="s">
        <v>28</v>
      </c>
      <c r="B30" s="9" t="s">
        <v>45</v>
      </c>
      <c r="C30" s="27" t="s">
        <v>38</v>
      </c>
      <c r="D30" s="9">
        <f t="shared" si="0"/>
        <v>0</v>
      </c>
      <c r="E30" s="8" t="s">
        <v>38</v>
      </c>
    </row>
    <row r="31" spans="1:5" ht="18.75" customHeight="1" x14ac:dyDescent="0.25">
      <c r="A31" s="6" t="s">
        <v>29</v>
      </c>
      <c r="B31" s="9" t="s">
        <v>40</v>
      </c>
      <c r="C31" s="27" t="s">
        <v>41</v>
      </c>
      <c r="D31" s="9">
        <f t="shared" si="0"/>
        <v>0</v>
      </c>
      <c r="E31" s="8" t="s">
        <v>38</v>
      </c>
    </row>
    <row r="32" spans="1:5" ht="35.25" customHeight="1" x14ac:dyDescent="0.25">
      <c r="A32" s="6" t="s">
        <v>30</v>
      </c>
      <c r="B32" s="9" t="s">
        <v>40</v>
      </c>
      <c r="C32" s="28">
        <v>7.2369405152499997</v>
      </c>
      <c r="D32" s="9">
        <f t="shared" si="0"/>
        <v>-7.2369405152499997</v>
      </c>
      <c r="E32" s="8" t="s">
        <v>56</v>
      </c>
    </row>
    <row r="33" spans="1:5" ht="21" customHeight="1" x14ac:dyDescent="0.25">
      <c r="A33" s="6" t="s">
        <v>31</v>
      </c>
      <c r="B33" s="9" t="s">
        <v>46</v>
      </c>
      <c r="C33" s="27" t="s">
        <v>54</v>
      </c>
      <c r="D33" s="9">
        <f t="shared" si="0"/>
        <v>0</v>
      </c>
      <c r="E33" s="8" t="s">
        <v>38</v>
      </c>
    </row>
    <row r="34" spans="1:5" ht="21" customHeight="1" x14ac:dyDescent="0.25">
      <c r="A34" s="6" t="s">
        <v>32</v>
      </c>
      <c r="B34" s="9" t="s">
        <v>38</v>
      </c>
      <c r="C34" s="27" t="s">
        <v>41</v>
      </c>
      <c r="D34" s="9">
        <f t="shared" si="0"/>
        <v>0</v>
      </c>
      <c r="E34" s="8" t="s">
        <v>38</v>
      </c>
    </row>
    <row r="35" spans="1:5" ht="21" customHeight="1" x14ac:dyDescent="0.25">
      <c r="A35" s="4" t="s">
        <v>33</v>
      </c>
      <c r="B35" s="17" t="s">
        <v>40</v>
      </c>
      <c r="C35" s="29" t="s">
        <v>38</v>
      </c>
      <c r="D35" s="17">
        <f t="shared" si="0"/>
        <v>0</v>
      </c>
      <c r="E35" s="8" t="s">
        <v>38</v>
      </c>
    </row>
    <row r="37" spans="1:5" x14ac:dyDescent="0.25">
      <c r="A37" s="7" t="s">
        <v>34</v>
      </c>
    </row>
    <row r="38" spans="1:5" x14ac:dyDescent="0.25">
      <c r="A38" s="7" t="s">
        <v>35</v>
      </c>
    </row>
    <row r="39" spans="1:5" x14ac:dyDescent="0.25">
      <c r="A39" s="7" t="s">
        <v>36</v>
      </c>
    </row>
    <row r="40" spans="1:5" x14ac:dyDescent="0.25">
      <c r="A40" s="7" t="s">
        <v>37</v>
      </c>
    </row>
  </sheetData>
  <pageMargins left="0.7" right="0.7" top="0.78740157499999996" bottom="0.78740157499999996"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0"/>
  <sheetViews>
    <sheetView topLeftCell="A13" workbookViewId="0">
      <selection activeCell="B6" sqref="B6"/>
    </sheetView>
  </sheetViews>
  <sheetFormatPr defaultColWidth="11.42578125" defaultRowHeight="15" x14ac:dyDescent="0.25"/>
  <cols>
    <col min="1" max="1" width="57.140625" style="1" customWidth="1"/>
    <col min="2" max="2" width="31" style="14" customWidth="1"/>
    <col min="3" max="3" width="29.7109375" style="14" customWidth="1"/>
    <col min="4" max="4" width="21.7109375" style="14" customWidth="1"/>
    <col min="5" max="5" width="89.85546875" style="1" customWidth="1"/>
    <col min="6" max="16384" width="11.42578125" style="1"/>
  </cols>
  <sheetData>
    <row r="2" spans="1:5" x14ac:dyDescent="0.25">
      <c r="A2" s="1" t="s">
        <v>0</v>
      </c>
      <c r="C2" s="19"/>
    </row>
    <row r="3" spans="1:5" x14ac:dyDescent="0.25">
      <c r="A3" s="2" t="s">
        <v>1</v>
      </c>
      <c r="C3" s="23"/>
    </row>
    <row r="5" spans="1:5" ht="63" x14ac:dyDescent="0.25">
      <c r="A5" s="3" t="s">
        <v>2</v>
      </c>
      <c r="B5" s="16" t="s">
        <v>42</v>
      </c>
      <c r="C5" s="16" t="s">
        <v>43</v>
      </c>
      <c r="D5" s="16" t="s">
        <v>44</v>
      </c>
      <c r="E5" s="3" t="s">
        <v>3</v>
      </c>
    </row>
    <row r="6" spans="1:5" ht="34.5" customHeight="1" x14ac:dyDescent="0.25">
      <c r="A6" s="4" t="s">
        <v>4</v>
      </c>
      <c r="B6" s="17">
        <f>B7+B17</f>
        <v>43.363169836600363</v>
      </c>
      <c r="C6" s="30">
        <f>C7+C17+C24+C29</f>
        <v>27.501663802065298</v>
      </c>
      <c r="D6" s="17">
        <f>(N(B6))-(N(C6))</f>
        <v>15.861506034535065</v>
      </c>
      <c r="E6" s="10" t="s">
        <v>48</v>
      </c>
    </row>
    <row r="7" spans="1:5" ht="33.75" customHeight="1" x14ac:dyDescent="0.25">
      <c r="A7" s="4" t="s">
        <v>5</v>
      </c>
      <c r="B7" s="17">
        <v>40.15210730920036</v>
      </c>
      <c r="C7" s="30">
        <f>C8+C14</f>
        <v>26.982826205065855</v>
      </c>
      <c r="D7" s="17">
        <f t="shared" ref="D7:D35" si="0">(N(B7))-(N(C7))</f>
        <v>13.169281104134505</v>
      </c>
      <c r="E7" s="10" t="s">
        <v>48</v>
      </c>
    </row>
    <row r="8" spans="1:5" ht="35.25" customHeight="1" x14ac:dyDescent="0.25">
      <c r="A8" s="5" t="s">
        <v>6</v>
      </c>
      <c r="B8" s="9">
        <v>37.635222309200358</v>
      </c>
      <c r="C8" s="28">
        <f>C9+C10+C11+C12+C13</f>
        <v>25.866926952606409</v>
      </c>
      <c r="D8" s="9">
        <f t="shared" si="0"/>
        <v>11.768295356593949</v>
      </c>
      <c r="E8" s="10" t="s">
        <v>48</v>
      </c>
    </row>
    <row r="9" spans="1:5" ht="48.75" customHeight="1" x14ac:dyDescent="0.25">
      <c r="A9" s="6" t="s">
        <v>7</v>
      </c>
      <c r="B9" s="9">
        <v>16.44622468748473</v>
      </c>
      <c r="C9" s="28">
        <v>9.2630404695629007</v>
      </c>
      <c r="D9" s="9">
        <f t="shared" si="0"/>
        <v>7.1831842179218288</v>
      </c>
      <c r="E9" s="11" t="s">
        <v>74</v>
      </c>
    </row>
    <row r="10" spans="1:5" ht="30.75" customHeight="1" x14ac:dyDescent="0.25">
      <c r="A10" s="6" t="s">
        <v>8</v>
      </c>
      <c r="B10" s="9">
        <v>12.042610464086156</v>
      </c>
      <c r="C10" s="28">
        <v>10.421317866182447</v>
      </c>
      <c r="D10" s="9">
        <f t="shared" si="0"/>
        <v>1.6212925979037092</v>
      </c>
      <c r="E10" s="11" t="s">
        <v>59</v>
      </c>
    </row>
    <row r="11" spans="1:5" ht="48.75" customHeight="1" x14ac:dyDescent="0.25">
      <c r="A11" s="6" t="s">
        <v>9</v>
      </c>
      <c r="B11" s="9">
        <v>0.4603135749657945</v>
      </c>
      <c r="C11" s="28">
        <v>0.30043533452886406</v>
      </c>
      <c r="D11" s="9">
        <f t="shared" si="0"/>
        <v>0.15987824043693044</v>
      </c>
      <c r="E11" s="11" t="s">
        <v>51</v>
      </c>
    </row>
    <row r="12" spans="1:5" ht="32.25" customHeight="1" x14ac:dyDescent="0.25">
      <c r="A12" s="6" t="s">
        <v>10</v>
      </c>
      <c r="B12" s="9">
        <v>6.4270366534861205</v>
      </c>
      <c r="C12" s="28">
        <v>4.371832691692199</v>
      </c>
      <c r="D12" s="9">
        <f t="shared" si="0"/>
        <v>2.0552039617939215</v>
      </c>
      <c r="E12" s="11" t="s">
        <v>59</v>
      </c>
    </row>
    <row r="13" spans="1:5" ht="33" customHeight="1" x14ac:dyDescent="0.25">
      <c r="A13" s="6" t="s">
        <v>11</v>
      </c>
      <c r="B13" s="9">
        <v>2.2590369291775603</v>
      </c>
      <c r="C13" s="28">
        <v>1.5103005906400002</v>
      </c>
      <c r="D13" s="9">
        <f t="shared" si="0"/>
        <v>0.74873633853756005</v>
      </c>
      <c r="E13" s="11" t="s">
        <v>60</v>
      </c>
    </row>
    <row r="14" spans="1:5" ht="44.25" customHeight="1" x14ac:dyDescent="0.25">
      <c r="A14" s="5" t="s">
        <v>12</v>
      </c>
      <c r="B14" s="9">
        <v>2.5168849999999998</v>
      </c>
      <c r="C14" s="28">
        <v>1.1158992524594458</v>
      </c>
      <c r="D14" s="9">
        <f t="shared" si="0"/>
        <v>1.400985747540554</v>
      </c>
      <c r="E14" s="10" t="s">
        <v>51</v>
      </c>
    </row>
    <row r="15" spans="1:5" ht="19.5" customHeight="1" x14ac:dyDescent="0.25">
      <c r="A15" s="6" t="s">
        <v>13</v>
      </c>
      <c r="B15" s="9" t="s">
        <v>38</v>
      </c>
      <c r="C15" s="27" t="s">
        <v>53</v>
      </c>
      <c r="D15" s="9">
        <f t="shared" si="0"/>
        <v>0</v>
      </c>
      <c r="E15" s="11" t="s">
        <v>38</v>
      </c>
    </row>
    <row r="16" spans="1:5" ht="42" customHeight="1" x14ac:dyDescent="0.25">
      <c r="A16" s="6" t="s">
        <v>14</v>
      </c>
      <c r="B16" s="9">
        <v>2.5168849999999998</v>
      </c>
      <c r="C16" s="28">
        <v>1.1158992524594458</v>
      </c>
      <c r="D16" s="9">
        <f t="shared" si="0"/>
        <v>1.400985747540554</v>
      </c>
      <c r="E16" s="10" t="s">
        <v>51</v>
      </c>
    </row>
    <row r="17" spans="1:5" ht="36" customHeight="1" x14ac:dyDescent="0.25">
      <c r="A17" s="4" t="s">
        <v>15</v>
      </c>
      <c r="B17" s="17">
        <v>3.2110625274000002</v>
      </c>
      <c r="C17" s="30">
        <f>C20+C22+C23</f>
        <v>0.49856774394000003</v>
      </c>
      <c r="D17" s="17">
        <f t="shared" si="0"/>
        <v>2.7124947834600004</v>
      </c>
      <c r="E17" s="10" t="s">
        <v>48</v>
      </c>
    </row>
    <row r="18" spans="1:5" ht="19.5" customHeight="1" x14ac:dyDescent="0.25">
      <c r="A18" s="6" t="s">
        <v>16</v>
      </c>
      <c r="B18" s="9">
        <v>3.0279726</v>
      </c>
      <c r="C18" s="27" t="s">
        <v>54</v>
      </c>
      <c r="D18" s="9">
        <f t="shared" si="0"/>
        <v>3.0279726</v>
      </c>
      <c r="E18" s="10" t="s">
        <v>38</v>
      </c>
    </row>
    <row r="19" spans="1:5" ht="19.5" customHeight="1" x14ac:dyDescent="0.25">
      <c r="A19" s="6" t="s">
        <v>17</v>
      </c>
      <c r="B19" s="9">
        <v>6.5005050000000002E-3</v>
      </c>
      <c r="C19" s="27" t="s">
        <v>61</v>
      </c>
      <c r="D19" s="9">
        <f t="shared" si="0"/>
        <v>6.5005050000000002E-3</v>
      </c>
      <c r="E19" s="10" t="s">
        <v>38</v>
      </c>
    </row>
    <row r="20" spans="1:5" ht="76.5" customHeight="1" x14ac:dyDescent="0.25">
      <c r="A20" s="6" t="s">
        <v>18</v>
      </c>
      <c r="B20" s="9">
        <v>0.1721102924</v>
      </c>
      <c r="C20" s="28">
        <v>0.49176532000000001</v>
      </c>
      <c r="D20" s="9">
        <f t="shared" si="0"/>
        <v>-0.31965502759999997</v>
      </c>
      <c r="E20" s="10" t="s">
        <v>73</v>
      </c>
    </row>
    <row r="21" spans="1:5" ht="19.5" customHeight="1" x14ac:dyDescent="0.25">
      <c r="A21" s="6" t="s">
        <v>19</v>
      </c>
      <c r="B21" s="9" t="s">
        <v>47</v>
      </c>
      <c r="C21" s="27" t="s">
        <v>62</v>
      </c>
      <c r="D21" s="9">
        <f t="shared" si="0"/>
        <v>0</v>
      </c>
      <c r="E21" s="10" t="s">
        <v>38</v>
      </c>
    </row>
    <row r="22" spans="1:5" ht="37.5" customHeight="1" x14ac:dyDescent="0.25">
      <c r="A22" s="6" t="s">
        <v>20</v>
      </c>
      <c r="B22" s="9" t="s">
        <v>40</v>
      </c>
      <c r="C22" s="28">
        <v>6.188423939999999E-3</v>
      </c>
      <c r="D22" s="9">
        <f>(N(B22))-(N(C22))</f>
        <v>-6.188423939999999E-3</v>
      </c>
      <c r="E22" s="10" t="s">
        <v>71</v>
      </c>
    </row>
    <row r="23" spans="1:5" ht="66" customHeight="1" x14ac:dyDescent="0.25">
      <c r="A23" s="6" t="s">
        <v>21</v>
      </c>
      <c r="B23" s="9">
        <v>4.4791299999999996E-3</v>
      </c>
      <c r="C23" s="28">
        <v>6.1399999999999996E-4</v>
      </c>
      <c r="D23" s="9">
        <f t="shared" si="0"/>
        <v>3.8651299999999996E-3</v>
      </c>
      <c r="E23" s="10" t="s">
        <v>72</v>
      </c>
    </row>
    <row r="24" spans="1:5" ht="19.5" customHeight="1" x14ac:dyDescent="0.25">
      <c r="A24" s="4" t="s">
        <v>22</v>
      </c>
      <c r="B24" s="17" t="s">
        <v>41</v>
      </c>
      <c r="C24" s="30">
        <f>C27</f>
        <v>1.6735788094424762E-3</v>
      </c>
      <c r="D24" s="17">
        <f t="shared" si="0"/>
        <v>-1.6735788094424762E-3</v>
      </c>
      <c r="E24" s="10" t="s">
        <v>63</v>
      </c>
    </row>
    <row r="25" spans="1:5" ht="19.5" customHeight="1" x14ac:dyDescent="0.25">
      <c r="A25" s="6" t="s">
        <v>23</v>
      </c>
      <c r="B25" s="9" t="s">
        <v>41</v>
      </c>
      <c r="C25" s="27" t="s">
        <v>38</v>
      </c>
      <c r="D25" s="9">
        <f t="shared" si="0"/>
        <v>0</v>
      </c>
      <c r="E25" s="10" t="s">
        <v>38</v>
      </c>
    </row>
    <row r="26" spans="1:5" ht="19.5" customHeight="1" x14ac:dyDescent="0.25">
      <c r="A26" s="6" t="s">
        <v>24</v>
      </c>
      <c r="B26" s="9" t="s">
        <v>41</v>
      </c>
      <c r="C26" s="27" t="s">
        <v>38</v>
      </c>
      <c r="D26" s="9">
        <f t="shared" si="0"/>
        <v>0</v>
      </c>
      <c r="E26" s="10" t="s">
        <v>38</v>
      </c>
    </row>
    <row r="27" spans="1:5" ht="19.5" customHeight="1" x14ac:dyDescent="0.25">
      <c r="A27" s="6" t="s">
        <v>25</v>
      </c>
      <c r="B27" s="9" t="s">
        <v>41</v>
      </c>
      <c r="C27" s="28">
        <v>1.6735788094424762E-3</v>
      </c>
      <c r="D27" s="9">
        <f t="shared" si="0"/>
        <v>-1.6735788094424762E-3</v>
      </c>
      <c r="E27" s="10" t="s">
        <v>63</v>
      </c>
    </row>
    <row r="28" spans="1:5" ht="19.5" customHeight="1" x14ac:dyDescent="0.25">
      <c r="A28" s="6" t="s">
        <v>26</v>
      </c>
      <c r="B28" s="9" t="s">
        <v>40</v>
      </c>
      <c r="C28" s="27" t="s">
        <v>38</v>
      </c>
      <c r="D28" s="9">
        <f t="shared" si="0"/>
        <v>0</v>
      </c>
      <c r="E28" s="10" t="s">
        <v>38</v>
      </c>
    </row>
    <row r="29" spans="1:5" ht="30.75" customHeight="1" x14ac:dyDescent="0.25">
      <c r="A29" s="4" t="s">
        <v>27</v>
      </c>
      <c r="B29" s="17" t="s">
        <v>39</v>
      </c>
      <c r="C29" s="30">
        <f>C32</f>
        <v>1.8596274250000003E-2</v>
      </c>
      <c r="D29" s="17">
        <f t="shared" si="0"/>
        <v>-1.8596274250000003E-2</v>
      </c>
      <c r="E29" s="11" t="s">
        <v>71</v>
      </c>
    </row>
    <row r="30" spans="1:5" ht="19.5" customHeight="1" x14ac:dyDescent="0.25">
      <c r="A30" s="6" t="s">
        <v>28</v>
      </c>
      <c r="B30" s="9" t="s">
        <v>38</v>
      </c>
      <c r="C30" s="27" t="s">
        <v>38</v>
      </c>
      <c r="D30" s="9">
        <f t="shared" si="0"/>
        <v>0</v>
      </c>
      <c r="E30" s="10" t="s">
        <v>38</v>
      </c>
    </row>
    <row r="31" spans="1:5" ht="19.5" customHeight="1" x14ac:dyDescent="0.25">
      <c r="A31" s="6" t="s">
        <v>29</v>
      </c>
      <c r="B31" s="9" t="s">
        <v>38</v>
      </c>
      <c r="C31" s="27" t="s">
        <v>41</v>
      </c>
      <c r="D31" s="9">
        <f t="shared" si="0"/>
        <v>0</v>
      </c>
      <c r="E31" s="10" t="s">
        <v>38</v>
      </c>
    </row>
    <row r="32" spans="1:5" ht="31.5" customHeight="1" x14ac:dyDescent="0.25">
      <c r="A32" s="6" t="s">
        <v>30</v>
      </c>
      <c r="B32" s="9" t="s">
        <v>40</v>
      </c>
      <c r="C32" s="28">
        <v>1.8596274250000003E-2</v>
      </c>
      <c r="D32" s="9">
        <f t="shared" si="0"/>
        <v>-1.8596274250000003E-2</v>
      </c>
      <c r="E32" s="11" t="s">
        <v>71</v>
      </c>
    </row>
    <row r="33" spans="1:5" ht="19.5" customHeight="1" x14ac:dyDescent="0.25">
      <c r="A33" s="6" t="s">
        <v>31</v>
      </c>
      <c r="B33" s="9" t="s">
        <v>38</v>
      </c>
      <c r="C33" s="27" t="s">
        <v>54</v>
      </c>
      <c r="D33" s="9">
        <f t="shared" si="0"/>
        <v>0</v>
      </c>
      <c r="E33" s="10" t="s">
        <v>38</v>
      </c>
    </row>
    <row r="34" spans="1:5" ht="19.5" customHeight="1" x14ac:dyDescent="0.25">
      <c r="A34" s="6" t="s">
        <v>32</v>
      </c>
      <c r="B34" s="9" t="s">
        <v>38</v>
      </c>
      <c r="C34" s="27" t="s">
        <v>41</v>
      </c>
      <c r="D34" s="9">
        <f t="shared" si="0"/>
        <v>0</v>
      </c>
      <c r="E34" s="10" t="s">
        <v>38</v>
      </c>
    </row>
    <row r="35" spans="1:5" ht="19.5" customHeight="1" x14ac:dyDescent="0.25">
      <c r="A35" s="4" t="s">
        <v>33</v>
      </c>
      <c r="B35" s="17" t="s">
        <v>40</v>
      </c>
      <c r="C35" s="31" t="s">
        <v>38</v>
      </c>
      <c r="D35" s="17">
        <f t="shared" si="0"/>
        <v>0</v>
      </c>
      <c r="E35" s="10" t="s">
        <v>38</v>
      </c>
    </row>
    <row r="37" spans="1:5" x14ac:dyDescent="0.25">
      <c r="A37" s="7" t="s">
        <v>34</v>
      </c>
    </row>
    <row r="38" spans="1:5" x14ac:dyDescent="0.25">
      <c r="A38" s="7" t="s">
        <v>35</v>
      </c>
    </row>
    <row r="39" spans="1:5" x14ac:dyDescent="0.25">
      <c r="A39" s="7" t="s">
        <v>36</v>
      </c>
    </row>
    <row r="40" spans="1:5" x14ac:dyDescent="0.25">
      <c r="A40" s="7" t="s">
        <v>37</v>
      </c>
    </row>
  </sheetData>
  <pageMargins left="0.7" right="0.7" top="0.78740157499999996" bottom="0.78740157499999996"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0"/>
  <sheetViews>
    <sheetView topLeftCell="A16" workbookViewId="0">
      <selection activeCell="B20" sqref="B20"/>
    </sheetView>
  </sheetViews>
  <sheetFormatPr defaultColWidth="11.42578125" defaultRowHeight="15" x14ac:dyDescent="0.25"/>
  <cols>
    <col min="1" max="1" width="57.140625" style="1" customWidth="1"/>
    <col min="2" max="2" width="31" style="14" customWidth="1"/>
    <col min="3" max="3" width="29.7109375" style="14" customWidth="1"/>
    <col min="4" max="4" width="21.7109375" style="14" customWidth="1"/>
    <col min="5" max="5" width="88.7109375" style="1" customWidth="1"/>
    <col min="6" max="16384" width="11.42578125" style="1"/>
  </cols>
  <sheetData>
    <row r="2" spans="1:5" x14ac:dyDescent="0.25">
      <c r="A2" s="1" t="s">
        <v>0</v>
      </c>
      <c r="C2" s="20"/>
    </row>
    <row r="3" spans="1:5" x14ac:dyDescent="0.25">
      <c r="A3" s="2" t="s">
        <v>1</v>
      </c>
      <c r="C3" s="22"/>
    </row>
    <row r="5" spans="1:5" ht="63" x14ac:dyDescent="0.25">
      <c r="A5" s="3" t="s">
        <v>2</v>
      </c>
      <c r="B5" s="16" t="s">
        <v>42</v>
      </c>
      <c r="C5" s="16" t="s">
        <v>43</v>
      </c>
      <c r="D5" s="16" t="s">
        <v>44</v>
      </c>
      <c r="E5" s="3" t="s">
        <v>3</v>
      </c>
    </row>
    <row r="6" spans="1:5" ht="35.25" customHeight="1" x14ac:dyDescent="0.25">
      <c r="A6" s="4" t="s">
        <v>4</v>
      </c>
      <c r="B6" s="17">
        <f>B7+B17+B24</f>
        <v>190.60105188591643</v>
      </c>
      <c r="C6" s="17">
        <f>C7+C17+C24+C29</f>
        <v>194.886651745628</v>
      </c>
      <c r="D6" s="17">
        <f>(N(B6))-(N(C6))</f>
        <v>-4.2855998597115672</v>
      </c>
      <c r="E6" s="10" t="s">
        <v>48</v>
      </c>
    </row>
    <row r="7" spans="1:5" ht="35.25" customHeight="1" x14ac:dyDescent="0.25">
      <c r="A7" s="4" t="s">
        <v>5</v>
      </c>
      <c r="B7" s="17">
        <v>151.72174234851303</v>
      </c>
      <c r="C7" s="17">
        <f>C8+C14</f>
        <v>165.18888334508145</v>
      </c>
      <c r="D7" s="17">
        <f t="shared" ref="D7:D35" si="0">(N(B7))-(N(C7))</f>
        <v>-13.467140996568418</v>
      </c>
      <c r="E7" s="10" t="s">
        <v>48</v>
      </c>
    </row>
    <row r="8" spans="1:5" ht="35.25" customHeight="1" x14ac:dyDescent="0.25">
      <c r="A8" s="5" t="s">
        <v>6</v>
      </c>
      <c r="B8" s="9">
        <v>151.36218734851303</v>
      </c>
      <c r="C8" s="9">
        <f>C9+C10+C11+C12+C13</f>
        <v>164.28451941491915</v>
      </c>
      <c r="D8" s="9">
        <f t="shared" si="0"/>
        <v>-12.922332066406113</v>
      </c>
      <c r="E8" s="10" t="s">
        <v>48</v>
      </c>
    </row>
    <row r="9" spans="1:5" ht="45.75" customHeight="1" x14ac:dyDescent="0.25">
      <c r="A9" s="6" t="s">
        <v>7</v>
      </c>
      <c r="B9" s="9">
        <v>19.509432858737419</v>
      </c>
      <c r="C9" s="9">
        <v>17.461542518523959</v>
      </c>
      <c r="D9" s="9">
        <f t="shared" si="0"/>
        <v>2.0478903402134598</v>
      </c>
      <c r="E9" s="12" t="s">
        <v>64</v>
      </c>
    </row>
    <row r="10" spans="1:5" ht="35.25" customHeight="1" x14ac:dyDescent="0.25">
      <c r="A10" s="6" t="s">
        <v>8</v>
      </c>
      <c r="B10" s="9">
        <v>16.377334419929401</v>
      </c>
      <c r="C10" s="9">
        <v>21.272584906803683</v>
      </c>
      <c r="D10" s="9">
        <f t="shared" si="0"/>
        <v>-4.8952504868742821</v>
      </c>
      <c r="E10" s="12" t="s">
        <v>52</v>
      </c>
    </row>
    <row r="11" spans="1:5" ht="45.75" customHeight="1" x14ac:dyDescent="0.25">
      <c r="A11" s="6" t="s">
        <v>9</v>
      </c>
      <c r="B11" s="9">
        <v>94.203413423319603</v>
      </c>
      <c r="C11" s="9">
        <v>100.51007603167734</v>
      </c>
      <c r="D11" s="9">
        <f t="shared" si="0"/>
        <v>-6.3066626083577404</v>
      </c>
      <c r="E11" s="12" t="s">
        <v>51</v>
      </c>
    </row>
    <row r="12" spans="1:5" ht="35.25" customHeight="1" x14ac:dyDescent="0.25">
      <c r="A12" s="6" t="s">
        <v>10</v>
      </c>
      <c r="B12" s="9">
        <v>19.658408839971194</v>
      </c>
      <c r="C12" s="9">
        <v>20.123805524554164</v>
      </c>
      <c r="D12" s="9">
        <f t="shared" si="0"/>
        <v>-0.46539668458297001</v>
      </c>
      <c r="E12" s="12" t="s">
        <v>52</v>
      </c>
    </row>
    <row r="13" spans="1:5" ht="35.25" customHeight="1" x14ac:dyDescent="0.25">
      <c r="A13" s="6" t="s">
        <v>11</v>
      </c>
      <c r="B13" s="9">
        <v>1.6135978065553997</v>
      </c>
      <c r="C13" s="9">
        <v>4.91651043336</v>
      </c>
      <c r="D13" s="9">
        <f t="shared" si="0"/>
        <v>-3.3029126268046003</v>
      </c>
      <c r="E13" s="12" t="s">
        <v>52</v>
      </c>
    </row>
    <row r="14" spans="1:5" ht="35.25" customHeight="1" x14ac:dyDescent="0.25">
      <c r="A14" s="5" t="s">
        <v>12</v>
      </c>
      <c r="B14" s="9">
        <v>0.35955500000000001</v>
      </c>
      <c r="C14" s="9">
        <v>0.90436393016229211</v>
      </c>
      <c r="D14" s="9">
        <f t="shared" si="0"/>
        <v>-0.54480893016229204</v>
      </c>
      <c r="E14" s="12" t="s">
        <v>52</v>
      </c>
    </row>
    <row r="15" spans="1:5" ht="21.75" customHeight="1" x14ac:dyDescent="0.25">
      <c r="A15" s="6" t="s">
        <v>13</v>
      </c>
      <c r="B15" s="9" t="s">
        <v>39</v>
      </c>
      <c r="C15" s="26" t="s">
        <v>53</v>
      </c>
      <c r="D15" s="9">
        <f t="shared" si="0"/>
        <v>0</v>
      </c>
      <c r="E15" s="12" t="s">
        <v>38</v>
      </c>
    </row>
    <row r="16" spans="1:5" ht="30.75" customHeight="1" x14ac:dyDescent="0.25">
      <c r="A16" s="6" t="s">
        <v>14</v>
      </c>
      <c r="B16" s="9">
        <v>0.35955500000000001</v>
      </c>
      <c r="C16" s="9">
        <v>0.90436393016229211</v>
      </c>
      <c r="D16" s="9">
        <f t="shared" si="0"/>
        <v>-0.54480893016229204</v>
      </c>
      <c r="E16" s="12" t="s">
        <v>52</v>
      </c>
    </row>
    <row r="17" spans="1:5" ht="30.75" customHeight="1" x14ac:dyDescent="0.25">
      <c r="A17" s="4" t="s">
        <v>15</v>
      </c>
      <c r="B17" s="17">
        <v>9.3963585079999995E-2</v>
      </c>
      <c r="C17" s="17">
        <f>C19+C20+C22+C23</f>
        <v>0.29485329321999998</v>
      </c>
      <c r="D17" s="17">
        <f t="shared" si="0"/>
        <v>-0.20088970813999998</v>
      </c>
      <c r="E17" s="10" t="s">
        <v>48</v>
      </c>
    </row>
    <row r="18" spans="1:5" ht="21.75" customHeight="1" x14ac:dyDescent="0.25">
      <c r="A18" s="6" t="s">
        <v>16</v>
      </c>
      <c r="B18" s="9" t="s">
        <v>47</v>
      </c>
      <c r="C18" s="26" t="s">
        <v>54</v>
      </c>
      <c r="D18" s="9">
        <f t="shared" si="0"/>
        <v>0</v>
      </c>
      <c r="E18" s="10" t="s">
        <v>38</v>
      </c>
    </row>
    <row r="19" spans="1:5" ht="34.5" customHeight="1" x14ac:dyDescent="0.25">
      <c r="A19" s="6" t="s">
        <v>17</v>
      </c>
      <c r="B19" s="9">
        <v>4.6677999999999997E-2</v>
      </c>
      <c r="C19" s="9">
        <v>4.6734999999999999E-2</v>
      </c>
      <c r="D19" s="9">
        <f t="shared" si="0"/>
        <v>-5.7000000000001494E-5</v>
      </c>
      <c r="E19" s="10" t="s">
        <v>48</v>
      </c>
    </row>
    <row r="20" spans="1:5" ht="66.75" customHeight="1" x14ac:dyDescent="0.25">
      <c r="A20" s="6" t="s">
        <v>18</v>
      </c>
      <c r="B20" s="9">
        <v>4.6977050079999992E-2</v>
      </c>
      <c r="C20" s="9">
        <v>0.198716</v>
      </c>
      <c r="D20" s="9">
        <f t="shared" si="0"/>
        <v>-0.15173894992</v>
      </c>
      <c r="E20" s="10" t="s">
        <v>65</v>
      </c>
    </row>
    <row r="21" spans="1:5" ht="21" customHeight="1" x14ac:dyDescent="0.25">
      <c r="A21" s="6" t="s">
        <v>19</v>
      </c>
      <c r="B21" s="9" t="s">
        <v>46</v>
      </c>
      <c r="C21" s="26" t="s">
        <v>62</v>
      </c>
      <c r="D21" s="9">
        <f t="shared" si="0"/>
        <v>0</v>
      </c>
      <c r="E21" s="10" t="s">
        <v>38</v>
      </c>
    </row>
    <row r="22" spans="1:5" ht="35.25" customHeight="1" x14ac:dyDescent="0.25">
      <c r="A22" s="6" t="s">
        <v>20</v>
      </c>
      <c r="B22" s="9" t="s">
        <v>40</v>
      </c>
      <c r="C22" s="9">
        <v>4.9095293219999996E-2</v>
      </c>
      <c r="D22" s="9">
        <f t="shared" si="0"/>
        <v>-4.9095293219999996E-2</v>
      </c>
      <c r="E22" s="10" t="s">
        <v>66</v>
      </c>
    </row>
    <row r="23" spans="1:5" ht="21.75" customHeight="1" x14ac:dyDescent="0.25">
      <c r="A23" s="6" t="s">
        <v>21</v>
      </c>
      <c r="B23" s="9">
        <v>3.0853499999999997E-4</v>
      </c>
      <c r="C23" s="9">
        <v>3.0699999999999998E-4</v>
      </c>
      <c r="D23" s="9">
        <f t="shared" si="0"/>
        <v>1.5349999999999912E-6</v>
      </c>
      <c r="E23" s="10" t="s">
        <v>38</v>
      </c>
    </row>
    <row r="24" spans="1:5" ht="21.75" customHeight="1" x14ac:dyDescent="0.25">
      <c r="A24" s="4" t="s">
        <v>22</v>
      </c>
      <c r="B24" s="17">
        <v>38.785345952323397</v>
      </c>
      <c r="C24" s="17">
        <f>C25+C26+C27</f>
        <v>28.960125380826554</v>
      </c>
      <c r="D24" s="17">
        <f t="shared" si="0"/>
        <v>9.8252205714968426</v>
      </c>
      <c r="E24" s="12" t="s">
        <v>58</v>
      </c>
    </row>
    <row r="25" spans="1:5" ht="21.75" customHeight="1" x14ac:dyDescent="0.25">
      <c r="A25" s="6" t="s">
        <v>23</v>
      </c>
      <c r="B25" s="9" t="s">
        <v>41</v>
      </c>
      <c r="C25" s="9">
        <v>2.4710948462999998</v>
      </c>
      <c r="D25" s="9">
        <f t="shared" si="0"/>
        <v>-2.4710948462999998</v>
      </c>
      <c r="E25" s="12" t="s">
        <v>63</v>
      </c>
    </row>
    <row r="26" spans="1:5" ht="21.75" customHeight="1" x14ac:dyDescent="0.25">
      <c r="A26" s="6" t="s">
        <v>24</v>
      </c>
      <c r="B26" s="9" t="s">
        <v>41</v>
      </c>
      <c r="C26" s="9">
        <v>26.477254738993718</v>
      </c>
      <c r="D26" s="9">
        <f t="shared" si="0"/>
        <v>-26.477254738993718</v>
      </c>
      <c r="E26" s="12" t="s">
        <v>63</v>
      </c>
    </row>
    <row r="27" spans="1:5" ht="21.75" customHeight="1" x14ac:dyDescent="0.25">
      <c r="A27" s="6" t="s">
        <v>25</v>
      </c>
      <c r="B27" s="9">
        <v>38.785345952323397</v>
      </c>
      <c r="C27" s="9">
        <v>1.1775795532835561E-2</v>
      </c>
      <c r="D27" s="9">
        <f t="shared" si="0"/>
        <v>38.773570156790562</v>
      </c>
      <c r="E27" s="12" t="s">
        <v>58</v>
      </c>
    </row>
    <row r="28" spans="1:5" ht="21.75" customHeight="1" x14ac:dyDescent="0.25">
      <c r="A28" s="6" t="s">
        <v>26</v>
      </c>
      <c r="B28" s="9" t="s">
        <v>40</v>
      </c>
      <c r="C28" s="26" t="s">
        <v>38</v>
      </c>
      <c r="D28" s="9">
        <f t="shared" si="0"/>
        <v>0</v>
      </c>
      <c r="E28" s="12" t="s">
        <v>38</v>
      </c>
    </row>
    <row r="29" spans="1:5" ht="35.25" customHeight="1" x14ac:dyDescent="0.25">
      <c r="A29" s="4" t="s">
        <v>27</v>
      </c>
      <c r="B29" s="17" t="s">
        <v>45</v>
      </c>
      <c r="C29" s="17">
        <f>C32</f>
        <v>0.44278972650000004</v>
      </c>
      <c r="D29" s="17">
        <f t="shared" si="0"/>
        <v>-0.44278972650000004</v>
      </c>
      <c r="E29" s="12" t="s">
        <v>66</v>
      </c>
    </row>
    <row r="30" spans="1:5" ht="21.75" customHeight="1" x14ac:dyDescent="0.25">
      <c r="A30" s="6" t="s">
        <v>28</v>
      </c>
      <c r="B30" s="9" t="s">
        <v>45</v>
      </c>
      <c r="C30" s="27" t="s">
        <v>38</v>
      </c>
      <c r="D30" s="9">
        <f t="shared" si="0"/>
        <v>0</v>
      </c>
      <c r="E30" s="13" t="s">
        <v>38</v>
      </c>
    </row>
    <row r="31" spans="1:5" ht="21.75" customHeight="1" x14ac:dyDescent="0.25">
      <c r="A31" s="6" t="s">
        <v>29</v>
      </c>
      <c r="B31" s="9" t="s">
        <v>40</v>
      </c>
      <c r="C31" s="27" t="s">
        <v>41</v>
      </c>
      <c r="D31" s="9">
        <f t="shared" si="0"/>
        <v>0</v>
      </c>
      <c r="E31" s="13" t="s">
        <v>38</v>
      </c>
    </row>
    <row r="32" spans="1:5" ht="21.75" customHeight="1" x14ac:dyDescent="0.25">
      <c r="A32" s="6" t="s">
        <v>30</v>
      </c>
      <c r="B32" s="9" t="s">
        <v>40</v>
      </c>
      <c r="C32" s="28">
        <v>0.44278972650000004</v>
      </c>
      <c r="D32" s="9">
        <f t="shared" si="0"/>
        <v>-0.44278972650000004</v>
      </c>
      <c r="E32" s="12" t="s">
        <v>66</v>
      </c>
    </row>
    <row r="33" spans="1:5" ht="21.75" customHeight="1" x14ac:dyDescent="0.25">
      <c r="A33" s="6" t="s">
        <v>31</v>
      </c>
      <c r="B33" s="9" t="s">
        <v>46</v>
      </c>
      <c r="C33" s="27" t="s">
        <v>54</v>
      </c>
      <c r="D33" s="9">
        <f t="shared" si="0"/>
        <v>0</v>
      </c>
      <c r="E33" s="13" t="s">
        <v>38</v>
      </c>
    </row>
    <row r="34" spans="1:5" ht="21.75" customHeight="1" x14ac:dyDescent="0.25">
      <c r="A34" s="6" t="s">
        <v>32</v>
      </c>
      <c r="B34" s="9" t="s">
        <v>38</v>
      </c>
      <c r="C34" s="27" t="s">
        <v>41</v>
      </c>
      <c r="D34" s="9">
        <f t="shared" si="0"/>
        <v>0</v>
      </c>
      <c r="E34" s="13" t="s">
        <v>38</v>
      </c>
    </row>
    <row r="35" spans="1:5" ht="21.75" customHeight="1" x14ac:dyDescent="0.25">
      <c r="A35" s="4" t="s">
        <v>33</v>
      </c>
      <c r="B35" s="17" t="s">
        <v>40</v>
      </c>
      <c r="C35" s="29" t="s">
        <v>38</v>
      </c>
      <c r="D35" s="17">
        <f t="shared" si="0"/>
        <v>0</v>
      </c>
      <c r="E35" s="13" t="s">
        <v>38</v>
      </c>
    </row>
    <row r="37" spans="1:5" x14ac:dyDescent="0.25">
      <c r="A37" s="7" t="s">
        <v>34</v>
      </c>
    </row>
    <row r="38" spans="1:5" x14ac:dyDescent="0.25">
      <c r="A38" s="7" t="s">
        <v>35</v>
      </c>
    </row>
    <row r="39" spans="1:5" x14ac:dyDescent="0.25">
      <c r="A39" s="7" t="s">
        <v>36</v>
      </c>
    </row>
    <row r="40" spans="1:5" x14ac:dyDescent="0.25">
      <c r="A40" s="7" t="s">
        <v>37</v>
      </c>
    </row>
  </sheetData>
  <pageMargins left="0.7" right="0.7" top="0.78740157499999996" bottom="0.78740157499999996"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0"/>
  <sheetViews>
    <sheetView tabSelected="1" workbookViewId="0">
      <selection activeCell="G7" sqref="G7"/>
    </sheetView>
  </sheetViews>
  <sheetFormatPr defaultColWidth="11.42578125" defaultRowHeight="15" x14ac:dyDescent="0.25"/>
  <cols>
    <col min="1" max="1" width="57.140625" style="1" customWidth="1"/>
    <col min="2" max="2" width="31" style="14" customWidth="1"/>
    <col min="3" max="3" width="29.7109375" style="14" customWidth="1"/>
    <col min="4" max="4" width="21.7109375" style="14" customWidth="1"/>
    <col min="5" max="5" width="89.42578125" style="1" customWidth="1"/>
    <col min="6" max="16384" width="11.42578125" style="1"/>
  </cols>
  <sheetData>
    <row r="2" spans="1:5" x14ac:dyDescent="0.25">
      <c r="A2" s="1" t="s">
        <v>0</v>
      </c>
      <c r="C2" s="15"/>
    </row>
    <row r="3" spans="1:5" x14ac:dyDescent="0.25">
      <c r="A3" s="2" t="s">
        <v>1</v>
      </c>
      <c r="C3" s="21"/>
    </row>
    <row r="5" spans="1:5" ht="63" x14ac:dyDescent="0.25">
      <c r="A5" s="3" t="s">
        <v>2</v>
      </c>
      <c r="B5" s="16" t="s">
        <v>42</v>
      </c>
      <c r="C5" s="16" t="s">
        <v>43</v>
      </c>
      <c r="D5" s="16" t="s">
        <v>44</v>
      </c>
      <c r="E5" s="3" t="s">
        <v>3</v>
      </c>
    </row>
    <row r="6" spans="1:5" ht="33.75" customHeight="1" x14ac:dyDescent="0.25">
      <c r="A6" s="4" t="s">
        <v>4</v>
      </c>
      <c r="B6" s="17">
        <f>B7+B17+B29</f>
        <v>166.4666702565961</v>
      </c>
      <c r="C6" s="17">
        <f>C7+C17+C29+C24</f>
        <v>215.25666947880921</v>
      </c>
      <c r="D6" s="17">
        <f>(N(B6))-(N(C6))</f>
        <v>-48.789999222213112</v>
      </c>
      <c r="E6" s="10" t="s">
        <v>48</v>
      </c>
    </row>
    <row r="7" spans="1:5" ht="33.75" customHeight="1" x14ac:dyDescent="0.25">
      <c r="A7" s="4" t="s">
        <v>5</v>
      </c>
      <c r="B7" s="17">
        <v>101.87226547125073</v>
      </c>
      <c r="C7" s="17">
        <f>C8+C14</f>
        <v>107.13654443696373</v>
      </c>
      <c r="D7" s="17">
        <f t="shared" ref="D7:D35" si="0">(N(B7))-(N(C7))</f>
        <v>-5.2642789657130038</v>
      </c>
      <c r="E7" s="10" t="s">
        <v>48</v>
      </c>
    </row>
    <row r="8" spans="1:5" ht="33.75" customHeight="1" x14ac:dyDescent="0.25">
      <c r="A8" s="5" t="s">
        <v>6</v>
      </c>
      <c r="B8" s="9">
        <v>100.74223547125072</v>
      </c>
      <c r="C8" s="9">
        <f>C9+C10+C11+C12+C13</f>
        <v>97.95719473655906</v>
      </c>
      <c r="D8" s="9">
        <f t="shared" si="0"/>
        <v>2.7850407346916626</v>
      </c>
      <c r="E8" s="10" t="s">
        <v>48</v>
      </c>
    </row>
    <row r="9" spans="1:5" ht="33.75" customHeight="1" x14ac:dyDescent="0.25">
      <c r="A9" s="6" t="s">
        <v>7</v>
      </c>
      <c r="B9" s="9">
        <v>0.46784674656044839</v>
      </c>
      <c r="C9" s="9">
        <v>0.91731310116699993</v>
      </c>
      <c r="D9" s="9">
        <f t="shared" si="0"/>
        <v>-0.44946635460655154</v>
      </c>
      <c r="E9" s="11" t="s">
        <v>52</v>
      </c>
    </row>
    <row r="10" spans="1:5" ht="33.75" customHeight="1" x14ac:dyDescent="0.25">
      <c r="A10" s="6" t="s">
        <v>8</v>
      </c>
      <c r="B10" s="9">
        <v>3.2860266211328546</v>
      </c>
      <c r="C10" s="9">
        <v>5.3137301113029061</v>
      </c>
      <c r="D10" s="9">
        <f t="shared" si="0"/>
        <v>-2.0277034901700515</v>
      </c>
      <c r="E10" s="11" t="s">
        <v>52</v>
      </c>
    </row>
    <row r="11" spans="1:5" ht="49.5" customHeight="1" x14ac:dyDescent="0.25">
      <c r="A11" s="6" t="s">
        <v>9</v>
      </c>
      <c r="B11" s="9">
        <v>20.113303669891305</v>
      </c>
      <c r="C11" s="9">
        <v>19.788702252352454</v>
      </c>
      <c r="D11" s="9">
        <f t="shared" si="0"/>
        <v>0.32460141753885097</v>
      </c>
      <c r="E11" s="11" t="s">
        <v>51</v>
      </c>
    </row>
    <row r="12" spans="1:5" ht="33.75" customHeight="1" x14ac:dyDescent="0.25">
      <c r="A12" s="6" t="s">
        <v>10</v>
      </c>
      <c r="B12" s="9">
        <v>76.713698653010582</v>
      </c>
      <c r="C12" s="9">
        <v>71.616108720536701</v>
      </c>
      <c r="D12" s="9">
        <f t="shared" si="0"/>
        <v>5.0975899324738805</v>
      </c>
      <c r="E12" s="11" t="s">
        <v>52</v>
      </c>
    </row>
    <row r="13" spans="1:5" ht="33.75" customHeight="1" x14ac:dyDescent="0.25">
      <c r="A13" s="6" t="s">
        <v>11</v>
      </c>
      <c r="B13" s="9">
        <v>0.16135978065553996</v>
      </c>
      <c r="C13" s="9">
        <v>0.32134055119999999</v>
      </c>
      <c r="D13" s="9">
        <f t="shared" si="0"/>
        <v>-0.15998077054446003</v>
      </c>
      <c r="E13" s="11" t="s">
        <v>52</v>
      </c>
    </row>
    <row r="14" spans="1:5" ht="46.5" customHeight="1" x14ac:dyDescent="0.25">
      <c r="A14" s="5" t="s">
        <v>12</v>
      </c>
      <c r="B14" s="9">
        <v>1.1300299999999999</v>
      </c>
      <c r="C14" s="9">
        <f>C15+C16</f>
        <v>9.1793497004046749</v>
      </c>
      <c r="D14" s="9">
        <f t="shared" si="0"/>
        <v>-8.0493197004046753</v>
      </c>
      <c r="E14" s="10" t="s">
        <v>51</v>
      </c>
    </row>
    <row r="15" spans="1:5" ht="33.75" customHeight="1" x14ac:dyDescent="0.25">
      <c r="A15" s="6" t="s">
        <v>13</v>
      </c>
      <c r="B15" s="9" t="s">
        <v>39</v>
      </c>
      <c r="C15" s="9">
        <v>3.3176614000000004</v>
      </c>
      <c r="D15" s="9">
        <f t="shared" si="0"/>
        <v>-3.3176614000000004</v>
      </c>
      <c r="E15" s="10" t="s">
        <v>67</v>
      </c>
    </row>
    <row r="16" spans="1:5" ht="45" customHeight="1" x14ac:dyDescent="0.25">
      <c r="A16" s="6" t="s">
        <v>14</v>
      </c>
      <c r="B16" s="9">
        <v>1.1300299999999999</v>
      </c>
      <c r="C16" s="9">
        <v>5.8616883004046736</v>
      </c>
      <c r="D16" s="9">
        <f t="shared" si="0"/>
        <v>-4.7316583004046739</v>
      </c>
      <c r="E16" s="10" t="s">
        <v>51</v>
      </c>
    </row>
    <row r="17" spans="1:5" ht="33.75" customHeight="1" x14ac:dyDescent="0.25">
      <c r="A17" s="4" t="s">
        <v>15</v>
      </c>
      <c r="B17" s="17">
        <v>62.391093723066987</v>
      </c>
      <c r="C17" s="17">
        <f>C18+C19+C20+C21+C22+C23</f>
        <v>59.670869547202294</v>
      </c>
      <c r="D17" s="17">
        <f t="shared" si="0"/>
        <v>2.7202241758646934</v>
      </c>
      <c r="E17" s="10" t="s">
        <v>48</v>
      </c>
    </row>
    <row r="18" spans="1:5" ht="23.25" customHeight="1" x14ac:dyDescent="0.25">
      <c r="A18" s="6" t="s">
        <v>16</v>
      </c>
      <c r="B18" s="9" t="s">
        <v>47</v>
      </c>
      <c r="C18" s="9">
        <v>8.9484999999999999E-3</v>
      </c>
      <c r="D18" s="9">
        <f t="shared" si="0"/>
        <v>-8.9484999999999999E-3</v>
      </c>
      <c r="E18" s="10" t="s">
        <v>38</v>
      </c>
    </row>
    <row r="19" spans="1:5" ht="39" customHeight="1" x14ac:dyDescent="0.25">
      <c r="A19" s="6" t="s">
        <v>17</v>
      </c>
      <c r="B19" s="9">
        <v>1.17604781502</v>
      </c>
      <c r="C19" s="9">
        <v>0.75629573668000005</v>
      </c>
      <c r="D19" s="9">
        <f t="shared" si="0"/>
        <v>0.41975207833999995</v>
      </c>
      <c r="E19" s="10" t="s">
        <v>48</v>
      </c>
    </row>
    <row r="20" spans="1:5" ht="66" customHeight="1" x14ac:dyDescent="0.25">
      <c r="A20" s="6" t="s">
        <v>18</v>
      </c>
      <c r="B20" s="9">
        <v>1.23623816E-2</v>
      </c>
      <c r="C20" s="9">
        <v>0.15811270599999996</v>
      </c>
      <c r="D20" s="9">
        <f t="shared" si="0"/>
        <v>-0.14575032439999996</v>
      </c>
      <c r="E20" s="10" t="s">
        <v>68</v>
      </c>
    </row>
    <row r="21" spans="1:5" ht="39" customHeight="1" x14ac:dyDescent="0.25">
      <c r="A21" s="6" t="s">
        <v>19</v>
      </c>
      <c r="B21" s="9">
        <v>49.954807595146988</v>
      </c>
      <c r="C21" s="9">
        <v>49.583771219439491</v>
      </c>
      <c r="D21" s="9">
        <f t="shared" si="0"/>
        <v>0.37103637570749726</v>
      </c>
      <c r="E21" s="10" t="s">
        <v>48</v>
      </c>
    </row>
    <row r="22" spans="1:5" ht="65.25" customHeight="1" x14ac:dyDescent="0.25">
      <c r="A22" s="6" t="s">
        <v>20</v>
      </c>
      <c r="B22" s="9" t="s">
        <v>40</v>
      </c>
      <c r="C22" s="9">
        <v>0.30215888800000001</v>
      </c>
      <c r="D22" s="9">
        <f t="shared" si="0"/>
        <v>-0.30215888800000001</v>
      </c>
      <c r="E22" s="10" t="s">
        <v>69</v>
      </c>
    </row>
    <row r="23" spans="1:5" ht="66.75" customHeight="1" x14ac:dyDescent="0.25">
      <c r="A23" s="6" t="s">
        <v>21</v>
      </c>
      <c r="B23" s="9">
        <v>11.247875931300001</v>
      </c>
      <c r="C23" s="9">
        <v>8.8615824970827983</v>
      </c>
      <c r="D23" s="9">
        <f t="shared" si="0"/>
        <v>2.3862934342172029</v>
      </c>
      <c r="E23" s="10" t="s">
        <v>70</v>
      </c>
    </row>
    <row r="24" spans="1:5" ht="23.25" customHeight="1" x14ac:dyDescent="0.25">
      <c r="A24" s="4" t="s">
        <v>22</v>
      </c>
      <c r="B24" s="17" t="s">
        <v>47</v>
      </c>
      <c r="C24" s="17">
        <f>C25+C26+C27</f>
        <v>47.664424912664451</v>
      </c>
      <c r="D24" s="17">
        <f t="shared" si="0"/>
        <v>-47.664424912664451</v>
      </c>
      <c r="E24" s="11" t="s">
        <v>63</v>
      </c>
    </row>
    <row r="25" spans="1:5" ht="23.25" customHeight="1" x14ac:dyDescent="0.25">
      <c r="A25" s="6" t="s">
        <v>23</v>
      </c>
      <c r="B25" s="9" t="s">
        <v>41</v>
      </c>
      <c r="C25" s="9">
        <v>28.834772494457578</v>
      </c>
      <c r="D25" s="9">
        <f t="shared" si="0"/>
        <v>-28.834772494457578</v>
      </c>
      <c r="E25" s="11" t="s">
        <v>63</v>
      </c>
    </row>
    <row r="26" spans="1:5" ht="23.25" customHeight="1" x14ac:dyDescent="0.25">
      <c r="A26" s="6" t="s">
        <v>24</v>
      </c>
      <c r="B26" s="9" t="s">
        <v>41</v>
      </c>
      <c r="C26" s="9">
        <v>18.807826688111305</v>
      </c>
      <c r="D26" s="9">
        <f t="shared" si="0"/>
        <v>-18.807826688111305</v>
      </c>
      <c r="E26" s="11" t="s">
        <v>63</v>
      </c>
    </row>
    <row r="27" spans="1:5" ht="23.25" customHeight="1" x14ac:dyDescent="0.25">
      <c r="A27" s="6" t="s">
        <v>25</v>
      </c>
      <c r="B27" s="9" t="s">
        <v>41</v>
      </c>
      <c r="C27" s="9">
        <v>2.1825730095565796E-2</v>
      </c>
      <c r="D27" s="9">
        <f t="shared" si="0"/>
        <v>-2.1825730095565796E-2</v>
      </c>
      <c r="E27" s="11" t="s">
        <v>63</v>
      </c>
    </row>
    <row r="28" spans="1:5" ht="23.25" customHeight="1" x14ac:dyDescent="0.25">
      <c r="A28" s="6" t="s">
        <v>26</v>
      </c>
      <c r="B28" s="9" t="s">
        <v>40</v>
      </c>
      <c r="C28" s="26" t="s">
        <v>38</v>
      </c>
      <c r="D28" s="9">
        <f t="shared" si="0"/>
        <v>0</v>
      </c>
      <c r="E28" s="11" t="s">
        <v>38</v>
      </c>
    </row>
    <row r="29" spans="1:5" ht="36.75" customHeight="1" x14ac:dyDescent="0.25">
      <c r="A29" s="4" t="s">
        <v>27</v>
      </c>
      <c r="B29" s="17">
        <v>2.20331106227836</v>
      </c>
      <c r="C29" s="30">
        <f>C30+C32+C33</f>
        <v>0.78483058197872113</v>
      </c>
      <c r="D29" s="17">
        <f t="shared" si="0"/>
        <v>1.4184804802996389</v>
      </c>
      <c r="E29" s="10" t="s">
        <v>48</v>
      </c>
    </row>
    <row r="30" spans="1:5" ht="36.75" customHeight="1" x14ac:dyDescent="0.25">
      <c r="A30" s="6" t="s">
        <v>28</v>
      </c>
      <c r="B30" s="9">
        <v>2.20331106227836</v>
      </c>
      <c r="C30" s="28">
        <v>0.56656570172872112</v>
      </c>
      <c r="D30" s="9">
        <f t="shared" si="0"/>
        <v>1.6367453605496389</v>
      </c>
      <c r="E30" s="10" t="s">
        <v>48</v>
      </c>
    </row>
    <row r="31" spans="1:5" ht="23.25" customHeight="1" x14ac:dyDescent="0.25">
      <c r="A31" s="6" t="s">
        <v>29</v>
      </c>
      <c r="B31" s="9" t="s">
        <v>40</v>
      </c>
      <c r="C31" s="27" t="s">
        <v>41</v>
      </c>
      <c r="D31" s="9">
        <f t="shared" si="0"/>
        <v>0</v>
      </c>
      <c r="E31" s="10" t="s">
        <v>38</v>
      </c>
    </row>
    <row r="32" spans="1:5" ht="33.75" customHeight="1" x14ac:dyDescent="0.25">
      <c r="A32" s="6" t="s">
        <v>30</v>
      </c>
      <c r="B32" s="9" t="s">
        <v>40</v>
      </c>
      <c r="C32" s="28">
        <v>0.19483578024999998</v>
      </c>
      <c r="D32" s="9">
        <f t="shared" si="0"/>
        <v>-0.19483578024999998</v>
      </c>
      <c r="E32" s="10" t="s">
        <v>67</v>
      </c>
    </row>
    <row r="33" spans="1:5" ht="33.75" customHeight="1" x14ac:dyDescent="0.25">
      <c r="A33" s="6" t="s">
        <v>31</v>
      </c>
      <c r="B33" s="9" t="s">
        <v>46</v>
      </c>
      <c r="C33" s="28">
        <v>2.3429099999999998E-2</v>
      </c>
      <c r="D33" s="9">
        <f t="shared" si="0"/>
        <v>-2.3429099999999998E-2</v>
      </c>
      <c r="E33" s="10" t="s">
        <v>67</v>
      </c>
    </row>
    <row r="34" spans="1:5" ht="23.25" customHeight="1" x14ac:dyDescent="0.25">
      <c r="A34" s="6" t="s">
        <v>32</v>
      </c>
      <c r="B34" s="9" t="s">
        <v>38</v>
      </c>
      <c r="C34" s="27" t="s">
        <v>41</v>
      </c>
      <c r="D34" s="9">
        <f t="shared" si="0"/>
        <v>0</v>
      </c>
      <c r="E34" s="10" t="s">
        <v>38</v>
      </c>
    </row>
    <row r="35" spans="1:5" ht="23.25" customHeight="1" x14ac:dyDescent="0.25">
      <c r="A35" s="4" t="s">
        <v>33</v>
      </c>
      <c r="B35" s="17" t="s">
        <v>40</v>
      </c>
      <c r="C35" s="29" t="s">
        <v>38</v>
      </c>
      <c r="D35" s="17">
        <f t="shared" si="0"/>
        <v>0</v>
      </c>
      <c r="E35" s="10" t="s">
        <v>38</v>
      </c>
    </row>
    <row r="37" spans="1:5" x14ac:dyDescent="0.25">
      <c r="A37" s="7" t="s">
        <v>34</v>
      </c>
    </row>
    <row r="38" spans="1:5" x14ac:dyDescent="0.25">
      <c r="A38" s="7" t="s">
        <v>35</v>
      </c>
    </row>
    <row r="39" spans="1:5" x14ac:dyDescent="0.25">
      <c r="A39" s="7" t="s">
        <v>36</v>
      </c>
    </row>
    <row r="40" spans="1:5" x14ac:dyDescent="0.25">
      <c r="A40" s="7" t="s">
        <v>37</v>
      </c>
    </row>
  </sheetData>
  <pageMargins left="0.7" right="0.7" top="0.78740157499999996" bottom="0.78740157499999996"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de7d478-d854-492c-97f6-92fba056400e" xsi:nil="true"/>
    <lcf76f155ced4ddcb4097134ff3c332f xmlns="0ab27300-963f-4f8d-9bae-e9aa98dabc2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5" ma:contentTypeDescription="Create a new document." ma:contentTypeScope="" ma:versionID="2530223a797858f71b5560837c9474d3">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90e5e4820274f5f2803aafc1ac96062f"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c485476-1d6c-4e6e-8d5e-03b2b446d908}" ma:internalName="TaxCatchAll" ma:showField="CatchAllData" ma:web="bde7d478-d854-492c-97f6-92fba05640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7C941-0F59-4FB8-B773-0EA602EC4BC3}">
  <ds:schemaRefs>
    <ds:schemaRef ds:uri="http://schemas.microsoft.com/office/2006/documentManagement/types"/>
    <ds:schemaRef ds:uri="0ab27300-963f-4f8d-9bae-e9aa98dabc2e"/>
    <ds:schemaRef ds:uri="http://purl.org/dc/elements/1.1/"/>
    <ds:schemaRef ds:uri="bde7d478-d854-492c-97f6-92fba056400e"/>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C0E2799E-480D-41D5-90CD-F847ECE67805}">
  <ds:schemaRefs>
    <ds:schemaRef ds:uri="http://schemas.microsoft.com/sharepoint/v3/contenttype/forms"/>
  </ds:schemaRefs>
</ds:datastoreItem>
</file>

<file path=customXml/itemProps3.xml><?xml version="1.0" encoding="utf-8"?>
<ds:datastoreItem xmlns:ds="http://schemas.openxmlformats.org/officeDocument/2006/customXml" ds:itemID="{5B133210-93E6-4149-A5E2-C4B8E2340D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t:lpstr>
      <vt:lpstr>SO2</vt:lpstr>
      <vt:lpstr>NOx</vt:lpstr>
      <vt:lpstr>NMVOC</vt:lpstr>
    </vt:vector>
  </TitlesOfParts>
  <Company>Umweltbundesamt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Gager Michaela</dc:creator>
  <cp:lastModifiedBy>Adarciza Brulea</cp:lastModifiedBy>
  <dcterms:created xsi:type="dcterms:W3CDTF">2022-10-11T06:19:06Z</dcterms:created>
  <dcterms:modified xsi:type="dcterms:W3CDTF">2025-02-18T06:49:42Z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0x0101003B1B72D5DDE083459DB804A40C192F4F</vt:lpwstr>
  </property>
</Properties>
</file>