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HP15\Desktop\CNEDD\BTR\BTR1\Composante II_ CDN\compilation\Rapport composante II NDC\"/>
    </mc:Choice>
  </mc:AlternateContent>
  <xr:revisionPtr revIDLastSave="0" documentId="13_ncr:1_{0186DD3A-2328-407D-8D5B-949F921EE357}" xr6:coauthVersionLast="47" xr6:coauthVersionMax="47" xr10:uidLastSave="{00000000-0000-0000-0000-000000000000}"/>
  <bookViews>
    <workbookView xWindow="-120" yWindow="-120" windowWidth="20730" windowHeight="11040" firstSheet="4" activeTab="5" xr2:uid="{FC981E22-42AD-4371-9845-1C8FF8210F6C}"/>
  </bookViews>
  <sheets>
    <sheet name="Table 1" sheetId="1" r:id="rId1"/>
    <sheet name="Appendix" sheetId="19" r:id="rId2"/>
    <sheet name="Table 2" sheetId="2" r:id="rId3"/>
    <sheet name="Table 3" sheetId="4" r:id="rId4"/>
    <sheet name="Table 4" sheetId="6" r:id="rId5"/>
    <sheet name="Table 5" sheetId="3" r:id="rId6"/>
    <sheet name="Table 6" sheetId="9" r:id="rId7"/>
    <sheet name="Table 7" sheetId="10" r:id="rId8"/>
    <sheet name="Table 8" sheetId="12" r:id="rId9"/>
    <sheet name="Table 9" sheetId="13" r:id="rId10"/>
    <sheet name="Table 10" sheetId="15" r:id="rId11"/>
    <sheet name="Table 11" sheetId="17" r:id="rId12"/>
    <sheet name="Table 12"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6" l="1"/>
  <c r="P9" i="6"/>
  <c r="D9" i="6"/>
  <c r="E9" i="6"/>
  <c r="F9" i="6"/>
  <c r="G9" i="6"/>
  <c r="C25" i="13"/>
  <c r="D25" i="13"/>
  <c r="E25" i="13"/>
  <c r="B25" i="13"/>
  <c r="C24" i="13"/>
  <c r="D24" i="13"/>
  <c r="E24" i="13"/>
  <c r="B24" i="13"/>
  <c r="C25" i="12"/>
  <c r="D25" i="12"/>
  <c r="E25" i="12"/>
  <c r="B25" i="12"/>
  <c r="C24" i="12"/>
  <c r="D24" i="12"/>
  <c r="E24" i="12"/>
  <c r="B24" i="12"/>
  <c r="C25" i="10" l="1"/>
  <c r="D25" i="10"/>
  <c r="E25" i="10"/>
  <c r="B25" i="10"/>
  <c r="C24" i="10"/>
  <c r="D24" i="10"/>
  <c r="E24" i="10"/>
  <c r="B24" i="10"/>
  <c r="N9" i="6"/>
  <c r="P10" i="6"/>
  <c r="P23" i="6"/>
  <c r="P21" i="6"/>
  <c r="P22" i="6"/>
  <c r="P20" i="6"/>
  <c r="P19" i="6"/>
  <c r="P18" i="6"/>
  <c r="P17" i="6"/>
  <c r="P16" i="6"/>
  <c r="P15" i="6"/>
  <c r="P14" i="6"/>
  <c r="P13" i="6"/>
  <c r="P12" i="6"/>
  <c r="P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tc={7C4B4CB3-4834-4973-A723-A21E96440D85}</author>
    <author>Macbook Air</author>
  </authors>
  <commentList>
    <comment ref="A4" authorId="0" shapeId="0" xr:uid="{7C4B4CB3-4834-4973-A723-A21E96440D85}">
      <text>
        <r>
          <rPr>
            <sz val="11"/>
            <color theme="1"/>
            <rFont val="Calibri"/>
            <family val="2"/>
            <charset val="204"/>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Parties with both unconditional and conditional targets in their NDC may add a row to the table to describe conditional targets.</t>
        </r>
      </text>
    </comment>
    <comment ref="B5" authorId="1" shapeId="0" xr:uid="{7ABFBF78-FEB8-644D-ABEB-78EC3B9C1013}">
      <text>
        <r>
          <rPr>
            <b/>
            <sz val="10"/>
            <color rgb="FF000000"/>
            <rFont val="Tahoma"/>
            <family val="2"/>
          </rPr>
          <t xml:space="preserve">Moussa DIOP: 
</t>
        </r>
        <r>
          <rPr>
            <b/>
            <sz val="10"/>
            <color rgb="FF000000"/>
            <rFont val="Tahoma"/>
            <family val="2"/>
          </rPr>
          <t>Mettre la valeur en total émissions évitées</t>
        </r>
        <r>
          <rPr>
            <sz val="10"/>
            <color rgb="FF000000"/>
            <rFont val="Tahoma"/>
            <family val="2"/>
          </rPr>
          <t xml:space="preserve">
</t>
        </r>
      </text>
    </comment>
    <comment ref="A6" authorId="1" shapeId="0" xr:uid="{2C74F8C5-ED93-2A47-A167-007948D178EA}">
      <text>
        <r>
          <rPr>
            <b/>
            <sz val="10"/>
            <color rgb="FF000000"/>
            <rFont val="Tahoma"/>
            <family val="2"/>
          </rPr>
          <t>Moussa DIOP:</t>
        </r>
        <r>
          <rPr>
            <sz val="10"/>
            <color rgb="FF000000"/>
            <rFont val="Tahoma"/>
            <family val="2"/>
          </rPr>
          <t xml:space="preserve">
</t>
        </r>
        <r>
          <rPr>
            <sz val="10"/>
            <color rgb="FF000000"/>
            <rFont val="Tahoma"/>
            <family val="2"/>
          </rPr>
          <t>c'est AFOLU ou AOLU?
merci de clarifier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tc={93B77C6B-8F7D-48B8-B79E-70FB23EC9407}</author>
    <author>tc={6C2E5183-AD23-4DC8-825F-F9988F85D160}</author>
  </authors>
  <commentList>
    <comment ref="E2" authorId="0" shapeId="0" xr:uid="{93B77C6B-8F7D-48B8-B79E-70FB23EC9407}">
      <text>
        <r>
          <rPr>
            <sz val="11"/>
            <color theme="1"/>
            <rFont val="Calibri"/>
            <family val="2"/>
            <charset val="204"/>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Regulatory, economic, voluntary or other</t>
        </r>
      </text>
    </comment>
    <comment ref="F2" authorId="1" shapeId="0" xr:uid="{6C2E5183-AD23-4DC8-825F-F9988F85D160}">
      <text>
        <r>
          <rPr>
            <sz val="11"/>
            <color theme="1"/>
            <rFont val="Calibri"/>
            <family val="2"/>
            <charset val="204"/>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Planned, adopted or implemented.</t>
        </r>
      </text>
    </comment>
  </commentList>
</comments>
</file>

<file path=xl/sharedStrings.xml><?xml version="1.0" encoding="utf-8"?>
<sst xmlns="http://schemas.openxmlformats.org/spreadsheetml/2006/main" count="708" uniqueCount="561">
  <si>
    <t>{Indicator}</t>
  </si>
  <si>
    <t>Common tabular formats for the electronic reporting of the information necessary to track progress made in implementing and achieving nationally determined contributions under Article 4 of the Paris Agreement</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</si>
  <si>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</si>
  <si>
    <t>No.</t>
    <phoneticPr fontId="0"/>
  </si>
  <si>
    <t>Objectives</t>
  </si>
  <si>
    <t>Gases affected</t>
  </si>
  <si>
    <t>Start year of implementation</t>
  </si>
  <si>
    <t>Implementing entity or entities</t>
  </si>
  <si>
    <t>Achieved</t>
    <phoneticPr fontId="0"/>
  </si>
  <si>
    <t>Expected</t>
    <phoneticPr fontId="0"/>
  </si>
  <si>
    <t>Custom footnotes:</t>
    <phoneticPr fontId="0"/>
  </si>
  <si>
    <t xml:space="preserve"> focusing on those that have the most significant impact on GHG emissions or removals and those impacting key categories in the national GHG inventory.</t>
    <phoneticPr fontId="0"/>
  </si>
  <si>
    <t xml:space="preserve"> This information shall be presented in narrative and tabular format (para. 80 of the MPGs).</t>
    <phoneticPr fontId="0"/>
  </si>
  <si>
    <t>consistent with Article 4, para. 7, information to be reported under paras. 80, 82 and 83 of the MPGs includes relevant information on policies and measures contributing to mitigation cobenefits</t>
  </si>
  <si>
    <t>resulting from adaptation actions or economic diversification plans (para. 84 of the MPGs).</t>
  </si>
  <si>
    <t>appropriate (para. 83(a–c) of the MPGs)</t>
  </si>
  <si>
    <t>MPGs).</t>
  </si>
  <si>
    <t>(paras. 81 and 82(f) of the MPGs).</t>
  </si>
  <si>
    <t>country Parties that need flexibility in the light of their capacities with respect to this provision are instead encouraged to report this information (para. 85 of the MPGs).</t>
  </si>
  <si>
    <t>This information may be presented in an annex to the biennial transparency report (para. 86 of the MPGs).</t>
  </si>
  <si>
    <t>Source: Decision 5/CMA.3. Guidance operationalizing the modalities, procedures and guidelines for the enhanced transparency framework referred to in Article 13 of the Paris Agreement. In Annex II.</t>
    <phoneticPr fontId="0"/>
  </si>
  <si>
    <t>Definition needed to understand each indicator:</t>
  </si>
  <si>
    <t>Any sector or category defined differently than in 
the national inventory report:</t>
  </si>
  <si>
    <t xml:space="preserve">{Sector} </t>
  </si>
  <si>
    <t xml:space="preserve">{Category} </t>
  </si>
  <si>
    <t>Definition needed to understand mitigation co_x0002_benefits of adaptation actions and/or economic 
diversification plans:</t>
  </si>
  <si>
    <t xml:space="preserve">{Mitigation co-benefit(s)} </t>
  </si>
  <si>
    <t>Any other relevant definitions:</t>
  </si>
  <si>
    <t>{…}</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</si>
  <si>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</si>
  <si>
    <t xml:space="preserve">Reporting requirement </t>
  </si>
  <si>
    <t xml:space="preserve">Description or reference to the relevant section of the BTR </t>
  </si>
  <si>
    <t xml:space="preserve">Information on the accounting approach used is 
consistent with paragraphs 13–17 and annex II of 
decision 4/CMA.1 (para. 72 of the MPGs) </t>
  </si>
  <si>
    <t xml:space="preserve">Accounting approach, including how it is consistent with Article 4, paragraphs 13–14, of the Paris Agreement (para. 71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</si>
  <si>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</si>
  <si>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</si>
  <si>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</si>
  <si>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 xml:space="preserve">Report the metrics used, as applicable and available (para. 75(c) of the MPGs) </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</si>
  <si>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</si>
  <si>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</si>
  <si>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</si>
  <si>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</si>
  <si>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</si>
  <si>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</si>
  <si>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</si>
  <si>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</si>
  <si>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</si>
  <si>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For Parties that apply technical changes to update reference points, reference levels or projections, the changes should reflect either of the following (para. 2(d) of annex II to decision 4/CMA.1):</t>
  </si>
  <si>
    <t xml:space="preserve">Technical changes related to improvements in 
accuracy that maintain methodological consistency (para. 2(d)(ii) of annex II to decision 4/CMA.1) </t>
  </si>
  <si>
    <t xml:space="preserve">Technical changes related to technical corrections to the Party’s inventory (para. 2(d)(i)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</si>
  <si>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</si>
  <si>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</si>
  <si>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</si>
  <si>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 xml:space="preserve">Explain how Party is striving to include all categories of anthropogenic emissions and removals in its NDC, and, once a source, sink or activity is included,  continue to include it (para. 3(b) of annex II to decision 4/CMA.1) </t>
  </si>
  <si>
    <t>Provide an explanation of why any categories of anthropogenic emissions or removals are excluded (para. 4 of annex II to decision 4/CMA.1)</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</si>
  <si>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</si>
  <si>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</si>
  <si>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</si>
  <si>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</si>
  <si>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</si>
  <si>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</si>
  <si>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</si>
  <si>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</si>
  <si>
    <t>3. Structured summary: Methodologies and accounting approaches – consistency with Article 4, paragraphs 13 and 14, of the Paris Agreement and with decision 4/CMA.1</t>
  </si>
  <si>
    <t xml:space="preserve">Accounting for anthropogenic emissions and removals in accordance with methodologies and common metrics assessed by the IPCC and adopted by the Conference of the Parties serving as the meeting of the Parties to the Paris Agreement: </t>
  </si>
  <si>
    <t>Example for Parties that participates in cooperative approaches that involve the use of ITMOs towards an NDC under Article 4 of the Paris Agreement</t>
  </si>
  <si>
    <t>Implementation period of the NDC covering information for previous reporting years and the most recent year, including the end year or end of period {MPGs, p. 68, 77(a)(ii–iii)}</t>
  </si>
  <si>
    <t>Comparison:</t>
  </si>
  <si>
    <t>Achievement of NDC: {yes/no, explanation}</t>
  </si>
  <si>
    <t>Reference point(s), level(s), baseline(s), base year(s) or starting point(s){MPGs, p. 67, 77(a)(i)}</t>
  </si>
  <si>
    <t>If applicable, multi-year emissions trajectory, trajectories or budget for its NDC implementation period that is consistent with the NDC (para. 7(b), annex to decision -/CMA.3)</t>
  </si>
  <si>
    <t>The cumulative information in respect of the annual
information in para. 23(f), annex to decision -/CMA.3, as
applicable (para. 23(h), annex to decision -/CMA.3)</t>
  </si>
  <si>
    <t>Assessment of the achievement of the Party’s NDC under
Article 4 of the Paris Agreement (para. 70 of the MPGs):</t>
  </si>
  <si>
    <t>Restate the target of the Party’s NDC:</t>
  </si>
  <si>
    <t>Information for reference point(s), level(s), baseline(s), base
year(s), or starting point(s):</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</si>
  <si>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</si>
  <si>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Progress made towards the NDC,
as determined by comparing the
most recent information for each
selected indicator, including for
the end year or end of period, with
the reference point(s), level(s),
baseline(s), base year(s) or
starting point(s)
(paras. 69–70 of the MPGs)</t>
  </si>
  <si>
    <t>Target
year or
period</t>
  </si>
  <si>
    <t>{Parties can add rows for each additional indicator and
supporting information for each indicator, e.g. baseline values,
baseline for the portion of NDC, target values, mitigation effects
of policies and measures, etc.}</t>
  </si>
  <si>
    <r>
      <t>Definitions</t>
    </r>
    <r>
      <rPr>
        <vertAlign val="superscript"/>
        <sz val="9"/>
        <color theme="1"/>
        <rFont val="Times New Roman"/>
        <family val="1"/>
        <charset val="204"/>
      </rPr>
      <t>a</t>
    </r>
  </si>
  <si>
    <r>
      <rPr>
        <vertAlign val="superscript"/>
        <sz val="9"/>
        <color theme="1"/>
        <rFont val="Times New Roman"/>
        <family val="1"/>
        <charset val="204"/>
      </rPr>
      <t xml:space="preserve">a </t>
    </r>
    <r>
      <rPr>
        <sz val="9"/>
        <color theme="1"/>
        <rFont val="Times New Roman"/>
        <family val="1"/>
        <charset val="204"/>
      </rPr>
      <t>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r>
  </si>
  <si>
    <t>Explain how the accounting for anthropogenic emissions and removals is in accordance with methodologies and common metrics assessed by the IPCC and in accordance with decision 18/CMA.1 (para. 1(a) of annex II to decision 4/CMA.1)</t>
  </si>
  <si>
    <t xml:space="preserve">Each methodology and/or accounting approach used to assess the implementation and achievement of the target(s), as applicable (para. 74(a) of the MPGs) </t>
  </si>
  <si>
    <t xml:space="preserve">Each methodology and/or accounting approach used for the construction of any baseline, to the extent possible (para. 74(b) of the MPGs)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</si>
  <si>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</si>
  <si>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</si>
  <si>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</si>
  <si>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</si>
  <si>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6. Summary of greenhouse gas emissions and removals in accordance with the common reporting table 10 emission trends –summary</t>
  </si>
  <si>
    <t>According to paragraph 91 of the MPGs, each Party that submits a stand-alone national inventory report shall provide a summary</t>
  </si>
  <si>
    <t>of its GHG emissions and removals. This information shall be provided for those reporting years corresponding to the Party’s</t>
  </si>
  <si>
    <t>most recent national inventory report, in a tabular format.</t>
  </si>
  <si>
    <t>Energy</t>
  </si>
  <si>
    <t>Transport</t>
  </si>
  <si>
    <t>Industrial processes and product use</t>
  </si>
  <si>
    <t>Agriculture</t>
  </si>
  <si>
    <t>LULUCF</t>
  </si>
  <si>
    <t xml:space="preserve">Waste </t>
  </si>
  <si>
    <t>Other (specify)</t>
  </si>
  <si>
    <t>Gas</t>
  </si>
  <si>
    <t>CO2 emissions including net CO2 from LULUCF</t>
  </si>
  <si>
    <t>CO2 emissions excluding net CO2 from LULUCF</t>
  </si>
  <si>
    <t>CH4 emissions including CH4 from LULUCF</t>
  </si>
  <si>
    <t>CH4 emissions excluding CH4 from LULUCF</t>
  </si>
  <si>
    <t>N2O emissions including N2O from LULUCF</t>
  </si>
  <si>
    <t>N2O emissions excluding N2O from LULUCF</t>
  </si>
  <si>
    <t>HFCs</t>
  </si>
  <si>
    <t>PFCs</t>
  </si>
  <si>
    <t>SF6</t>
  </si>
  <si>
    <t>NF3</t>
  </si>
  <si>
    <t>Total with LULUCF</t>
  </si>
  <si>
    <t>Total without LULUCF</t>
  </si>
  <si>
    <r>
      <t>Most recent year in the Party’s national inventory report (kt CO2 eq)</t>
    </r>
    <r>
      <rPr>
        <i/>
        <vertAlign val="superscript"/>
        <sz val="11"/>
        <color theme="1"/>
        <rFont val="Calibri"/>
        <family val="2"/>
        <charset val="204"/>
        <scheme val="minor"/>
      </rPr>
      <t>c</t>
    </r>
  </si>
  <si>
    <r>
      <t>Projections of GHG emissions and removals, (kt CO2 eq)</t>
    </r>
    <r>
      <rPr>
        <i/>
        <vertAlign val="superscript"/>
        <sz val="11"/>
        <color theme="1"/>
        <rFont val="Calibri"/>
        <family val="2"/>
        <charset val="204"/>
        <scheme val="minor"/>
      </rPr>
      <t>c</t>
    </r>
  </si>
  <si>
    <t>in the light of their capacities are instead encouraged to report such projections (para. 92 of the MPGs).</t>
  </si>
  <si>
    <t>instead report using a less detailed methodology or coverage (para. 102 of the MPGs).</t>
  </si>
  <si>
    <t>ending in zero or five; those developing country Parties that need flexibility in the light of their capacities with respect to this</t>
  </si>
  <si>
    <t>provision have the flexibility to instead extend their projections at least to the end point of their NDC under Article 4 of the Paris</t>
  </si>
  <si>
    <t>Agreement (para. 95 of the MPGs).</t>
  </si>
  <si>
    <r>
      <rPr>
        <vertAlign val="superscript"/>
        <sz val="11"/>
        <color theme="1"/>
        <rFont val="Calibri"/>
        <family val="2"/>
        <charset val="204"/>
        <scheme val="minor"/>
      </rPr>
      <t>a</t>
    </r>
    <r>
      <rPr>
        <sz val="11"/>
        <color theme="1"/>
        <rFont val="Calibri"/>
        <family val="2"/>
        <charset val="204"/>
        <scheme val="minor"/>
      </rPr>
      <t xml:space="preserve"> Each Party shall report projections pursuant to paras. 93–101 of the MPGs; those developing country Parties that need flexibility</t>
    </r>
  </si>
  <si>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 the MPGs can</t>
    </r>
  </si>
  <si>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 beyond the next year</t>
    </r>
  </si>
  <si>
    <r>
      <rPr>
        <vertAlign val="superscript"/>
        <sz val="11"/>
        <color theme="1"/>
        <rFont val="Calibri"/>
        <family val="2"/>
        <charset val="204"/>
        <scheme val="minor"/>
      </rPr>
      <t>d</t>
    </r>
    <r>
      <rPr>
        <sz val="11"/>
        <color theme="1"/>
        <rFont val="Calibri"/>
        <family val="2"/>
        <charset val="204"/>
        <scheme val="minor"/>
      </rPr>
      <t xml:space="preserve"> In accordance with para. 82(f) of the MPGs.</t>
    </r>
  </si>
  <si>
    <t>need flexibility in the light of their capacities are instead encouraged to report such projections (para. 92 of the</t>
  </si>
  <si>
    <t>the MPGs can instead report using a less detailed methodology or coverage (para. 102 of the MPGs).</t>
  </si>
  <si>
    <t>beyond the next year ending in zero or five; those developing country Parties that need flexibility in the light of their</t>
  </si>
  <si>
    <t>capacities with respect to this provision have the flexibility to instead extend their projections at least to the end point</t>
  </si>
  <si>
    <t>of their NDC under Article 4 of the Paris Agreement (para. 95 of the MPGs).</t>
  </si>
  <si>
    <r>
      <rPr>
        <vertAlign val="superscript"/>
        <sz val="11"/>
        <color theme="1"/>
        <rFont val="Calibri"/>
        <family val="2"/>
        <charset val="204"/>
        <scheme val="minor"/>
      </rPr>
      <t xml:space="preserve">a </t>
    </r>
    <r>
      <rPr>
        <sz val="11"/>
        <color theme="1"/>
        <rFont val="Calibri"/>
        <family val="2"/>
        <charset val="204"/>
        <scheme val="minor"/>
      </rPr>
      <t>Each Party shall report projections pursuant to paras. 93–101 of the MPGs; those developing country Parties that</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</si>
  <si>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</si>
  <si>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t>
    </r>
  </si>
  <si>
    <r>
      <rPr>
        <vertAlign val="superscript"/>
        <sz val="9"/>
        <color theme="1"/>
        <rFont val="Calibri"/>
        <family val="2"/>
        <charset val="204"/>
        <scheme val="minor"/>
      </rPr>
      <t>a</t>
    </r>
    <r>
      <rPr>
        <sz val="9"/>
        <color theme="1"/>
        <rFont val="Calibri"/>
        <family val="2"/>
        <charset val="204"/>
        <scheme val="minor"/>
      </rPr>
      <t xml:space="preserve"> Each Party shall identify the indicator(s) that it has selected to track progress of its NDC (para. 65 of the MPGs).</t>
    </r>
  </si>
  <si>
    <r>
      <rPr>
        <vertAlign val="superscript"/>
        <sz val="9"/>
        <color theme="1"/>
        <rFont val="Calibri"/>
        <family val="2"/>
        <charset val="204"/>
        <scheme val="minor"/>
      </rPr>
      <t>b</t>
    </r>
    <r>
      <rPr>
        <sz val="9"/>
        <color theme="1"/>
        <rFont val="Calibri"/>
        <family val="2"/>
        <charset val="204"/>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</si>
  <si>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rPr>
        <i/>
        <vertAlign val="superscript"/>
        <sz val="9"/>
        <color theme="1"/>
        <rFont val="Calibri"/>
        <family val="2"/>
        <charset val="204"/>
        <scheme val="minor"/>
      </rPr>
      <t>c</t>
    </r>
    <r>
      <rPr>
        <i/>
        <sz val="9"/>
        <color theme="1"/>
        <rFont val="Calibri"/>
        <family val="2"/>
        <charset val="204"/>
        <scheme val="minor"/>
      </rPr>
      <t xml:space="preserve"> </t>
    </r>
    <r>
      <rPr>
        <sz val="9"/>
        <color theme="1"/>
        <rFont val="Calibri"/>
        <family val="2"/>
        <charset val="204"/>
        <scheme val="minor"/>
      </rPr>
      <t>Each Party shall describe for each indicator identified how it is related to its NDC (para. 76(a) of the MPGs).</t>
    </r>
  </si>
  <si>
    <r>
      <t>Information for the reference point(s), level(s), baseline(s), base year(s) or starting point(s), as appropriate</t>
    </r>
    <r>
      <rPr>
        <i/>
        <vertAlign val="superscript"/>
        <sz val="10"/>
        <color theme="1"/>
        <rFont val="Calibri"/>
        <family val="2"/>
        <charset val="204"/>
        <scheme val="minor"/>
      </rPr>
      <t>b</t>
    </r>
  </si>
  <si>
    <r>
      <t>Updates in accordance with any recalculation of the GHG inventory, as appropriate</t>
    </r>
    <r>
      <rPr>
        <i/>
        <vertAlign val="superscript"/>
        <sz val="10"/>
        <color theme="1"/>
        <rFont val="Calibri"/>
        <family val="2"/>
        <charset val="204"/>
        <scheme val="minor"/>
      </rPr>
      <t>b</t>
    </r>
  </si>
  <si>
    <r>
      <t>Relation to NDC</t>
    </r>
    <r>
      <rPr>
        <i/>
        <vertAlign val="superscript"/>
        <sz val="10"/>
        <color theme="1"/>
        <rFont val="Calibri"/>
        <family val="2"/>
        <charset val="204"/>
        <scheme val="minor"/>
      </rPr>
      <t>c</t>
    </r>
  </si>
  <si>
    <r>
      <rPr>
        <vertAlign val="superscript"/>
        <sz val="10"/>
        <color theme="1"/>
        <rFont val="Calibri"/>
        <family val="2"/>
        <charset val="204"/>
        <scheme val="minor"/>
      </rPr>
      <t>a</t>
    </r>
    <r>
      <rPr>
        <sz val="10"/>
        <color theme="1"/>
        <rFont val="Calibri"/>
        <family val="2"/>
        <charset val="204"/>
        <scheme val="minor"/>
      </rPr>
      <t xml:space="preserve"> For the first NDC under Article 4, each Party shall clearly indicate and report its accounting approach, including how it is consistent with Article 4, paras. 13–14, of the Paris Agreement (para. 71 of the MPGs) </t>
    </r>
  </si>
  <si>
    <r>
      <rPr>
        <vertAlign val="superscript"/>
        <sz val="10"/>
        <color theme="1"/>
        <rFont val="Calibri"/>
        <family val="2"/>
        <charset val="204"/>
        <scheme val="minor"/>
      </rPr>
      <t>b</t>
    </r>
    <r>
      <rPr>
        <sz val="10"/>
        <color theme="1"/>
        <rFont val="Calibri"/>
        <family val="2"/>
        <charset val="204"/>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</si>
  <si>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Where applicable, total GHG emissions and removals consistent with the coverage of the NDC </t>
    </r>
    <r>
      <rPr>
        <i/>
        <sz val="10"/>
        <rFont val="Calibri"/>
        <family val="2"/>
        <charset val="204"/>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</si>
  <si>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charset val="204"/>
        <scheme val="minor"/>
      </rPr>
      <t>{MPGs, p. 77(c)}</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</si>
  <si>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charset val="204"/>
        <scheme val="minor"/>
      </rPr>
      <t>a</t>
    </r>
    <r>
      <rPr>
        <sz val="10"/>
        <rFont val="Calibri"/>
        <family val="2"/>
        <charset val="204"/>
        <scheme val="minor"/>
      </rPr>
      <t xml:space="preserve">This table could be used for each NDC target in case Party’s NDC has multiple targets.
</t>
    </r>
    <r>
      <rPr>
        <vertAlign val="superscript"/>
        <sz val="10"/>
        <rFont val="Calibri"/>
        <family val="2"/>
        <charset val="204"/>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</si>
  <si>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</si>
  <si>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r>
      <t>Documentation box:</t>
    </r>
    <r>
      <rPr>
        <sz val="10"/>
        <color theme="1"/>
        <rFont val="Calibri"/>
        <family val="2"/>
        <charset val="204"/>
        <scheme val="minor"/>
      </rPr>
      <t xml:space="preserve">
</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</si>
  <si>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</si>
  <si>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r>
      <t>Most recent year in the Party’s national inventory report (kt CO2 eq)</t>
    </r>
    <r>
      <rPr>
        <i/>
        <vertAlign val="superscript"/>
        <sz val="12"/>
        <color theme="1"/>
        <rFont val="Calibri"/>
        <family val="2"/>
        <charset val="204"/>
        <scheme val="minor"/>
      </rPr>
      <t>c</t>
    </r>
  </si>
  <si>
    <r>
      <t>Projections of GHG emissions and removals, (kt CO2 eq)</t>
    </r>
    <r>
      <rPr>
        <i/>
        <vertAlign val="superscript"/>
        <sz val="12"/>
        <color theme="1"/>
        <rFont val="Calibri"/>
        <family val="2"/>
        <charset val="204"/>
        <scheme val="minor"/>
      </rPr>
      <t>c</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</si>
  <si>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 the MPGs can</t>
    </r>
  </si>
  <si>
    <r>
      <t>10. Projections of key indicators</t>
    </r>
    <r>
      <rPr>
        <b/>
        <vertAlign val="superscript"/>
        <sz val="14"/>
        <color theme="1"/>
        <rFont val="Calibri"/>
        <family val="2"/>
        <charset val="204"/>
        <scheme val="minor"/>
      </rPr>
      <t>a,b</t>
    </r>
  </si>
  <si>
    <t>Unit, as applicable</t>
  </si>
  <si>
    <t>Most recent year in the Party’s
national inventory report, or the most recent year for which data is available</t>
  </si>
  <si>
    <t>Note: The Party could add rows for each additional key indicator.</t>
  </si>
  <si>
    <t>of the Paris Agreement (para. 97 of the MPGs).</t>
  </si>
  <si>
    <t>Parties that need flexibility in the light of their capacities with respect to this provision have the flexibility to instead</t>
  </si>
  <si>
    <t>extend their projections at least to the end point of their NDC under Article 4 of the Paris Agreement (para. 95 of the</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</si>
  <si>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</si>
  <si>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Each Party shall also provide projections of key indicators to determine progress towards its NDC under Article 4</t>
    </r>
  </si>
  <si>
    <r>
      <rPr>
        <vertAlign val="superscript"/>
        <sz val="11"/>
        <color theme="1"/>
        <rFont val="Calibri"/>
        <family val="2"/>
        <charset val="204"/>
        <scheme val="minor"/>
      </rPr>
      <t>d</t>
    </r>
    <r>
      <rPr>
        <sz val="11"/>
        <color theme="1"/>
        <rFont val="Calibri"/>
        <family val="2"/>
        <charset val="204"/>
        <scheme val="minor"/>
      </rPr>
      <t xml:space="preserve"> Future years extended to at least 15 years beyond the next year ending in zero or five; those developing country</t>
    </r>
  </si>
  <si>
    <r>
      <t>11. Key underlying assumptions and parameters used for projections</t>
    </r>
    <r>
      <rPr>
        <b/>
        <vertAlign val="superscript"/>
        <sz val="14"/>
        <color theme="1"/>
        <rFont val="Calibri"/>
        <family val="2"/>
        <charset val="204"/>
        <scheme val="minor"/>
      </rPr>
      <t>a,b</t>
    </r>
  </si>
  <si>
    <t>Note: The Party could add rows for each additional key underlying assumptions and parameters.</t>
  </si>
  <si>
    <t>93–101 of the MPGs can instead report using a less detailed methodology or coverage (para. 102 of the MPGs).</t>
  </si>
  <si>
    <t>key underlying assumptions and parameters used for projections (e.g. gross domestic product growth rate/level,</t>
  </si>
  <si>
    <t>population growth rate/level) (para. 96(a) of the MPGs).</t>
  </si>
  <si>
    <r>
      <t>Indicator(s) selected to track progress</t>
    </r>
    <r>
      <rPr>
        <i/>
        <vertAlign val="superscript"/>
        <sz val="12"/>
        <color theme="1"/>
        <rFont val="Calibri"/>
        <family val="2"/>
        <charset val="204"/>
        <scheme val="minor"/>
      </rPr>
      <t>a</t>
    </r>
  </si>
  <si>
    <r>
      <t xml:space="preserve">Name </t>
    </r>
    <r>
      <rPr>
        <i/>
        <vertAlign val="superscript"/>
        <sz val="12"/>
        <color theme="1"/>
        <rFont val="Calibri"/>
        <family val="2"/>
        <charset val="204"/>
        <scheme val="minor"/>
      </rPr>
      <t>(c)</t>
    </r>
  </si>
  <si>
    <r>
      <t>Description</t>
    </r>
    <r>
      <rPr>
        <i/>
        <vertAlign val="superscript"/>
        <sz val="12"/>
        <color theme="1"/>
        <rFont val="Calibri"/>
        <family val="2"/>
        <charset val="204"/>
        <scheme val="minor"/>
      </rPr>
      <t xml:space="preserve"> (d,e, f)</t>
    </r>
  </si>
  <si>
    <r>
      <t>Type of instrument</t>
    </r>
    <r>
      <rPr>
        <i/>
        <vertAlign val="superscript"/>
        <sz val="12"/>
        <color theme="1"/>
        <rFont val="Calibri"/>
        <family val="2"/>
        <charset val="204"/>
        <scheme val="minor"/>
      </rPr>
      <t xml:space="preserve"> (g)</t>
    </r>
  </si>
  <si>
    <r>
      <t>Status</t>
    </r>
    <r>
      <rPr>
        <i/>
        <vertAlign val="superscript"/>
        <sz val="12"/>
        <color theme="1"/>
        <rFont val="Calibri"/>
        <family val="2"/>
        <charset val="204"/>
        <scheme val="minor"/>
      </rPr>
      <t xml:space="preserve"> (h)</t>
    </r>
  </si>
  <si>
    <r>
      <t xml:space="preserve">Sector(s) affected </t>
    </r>
    <r>
      <rPr>
        <i/>
        <vertAlign val="superscript"/>
        <sz val="12"/>
        <color theme="1"/>
        <rFont val="Calibri"/>
        <family val="2"/>
        <charset val="204"/>
        <scheme val="minor"/>
      </rPr>
      <t>(i)</t>
    </r>
  </si>
  <si>
    <r>
      <t>Estimates of GHG emission reductions (kt CO2 eq)</t>
    </r>
    <r>
      <rPr>
        <i/>
        <vertAlign val="superscript"/>
        <sz val="12"/>
        <rFont val="Calibri"/>
        <family val="2"/>
        <charset val="204"/>
        <scheme val="minor"/>
      </rPr>
      <t xml:space="preserve"> (j, k)</t>
    </r>
    <r>
      <rPr>
        <i/>
        <sz val="12"/>
        <rFont val="Calibri"/>
        <family val="2"/>
        <charset val="204"/>
        <scheme val="minor"/>
      </rPr>
      <t xml:space="preserve"> </t>
    </r>
  </si>
  <si>
    <r>
      <t>Projections of key indicators</t>
    </r>
    <r>
      <rPr>
        <i/>
        <vertAlign val="superscript"/>
        <sz val="12"/>
        <color theme="1"/>
        <rFont val="Calibri"/>
        <family val="2"/>
        <charset val="204"/>
        <scheme val="minor"/>
      </rPr>
      <t>d</t>
    </r>
  </si>
  <si>
    <r>
      <t>Key indicator(s):</t>
    </r>
    <r>
      <rPr>
        <vertAlign val="superscript"/>
        <sz val="12"/>
        <color theme="1"/>
        <rFont val="Calibri"/>
        <family val="2"/>
        <charset val="204"/>
        <scheme val="minor"/>
      </rPr>
      <t>c</t>
    </r>
  </si>
  <si>
    <r>
      <t>Key underlying
assumptions and
parameters:</t>
    </r>
    <r>
      <rPr>
        <vertAlign val="superscript"/>
        <sz val="12"/>
        <color theme="1"/>
        <rFont val="Calibri"/>
        <family val="2"/>
        <charset val="204"/>
        <scheme val="minor"/>
      </rPr>
      <t>c</t>
    </r>
  </si>
  <si>
    <r>
      <t>Projections of key underlying assumptions and
parameters</t>
    </r>
    <r>
      <rPr>
        <i/>
        <vertAlign val="superscript"/>
        <sz val="12"/>
        <color theme="1"/>
        <rFont val="Calibri"/>
        <family val="2"/>
        <charset val="204"/>
        <scheme val="minor"/>
      </rPr>
      <t>d</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</si>
  <si>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to paragraphs</t>
    </r>
  </si>
  <si>
    <r>
      <rPr>
        <vertAlign val="superscript"/>
        <sz val="11"/>
        <color theme="1"/>
        <rFont val="Calibri"/>
        <family val="2"/>
        <charset val="204"/>
        <scheme val="minor"/>
      </rPr>
      <t>c</t>
    </r>
    <r>
      <rPr>
        <sz val="11"/>
        <color theme="1"/>
        <rFont val="Calibri"/>
        <family val="2"/>
        <charset val="204"/>
        <scheme val="minor"/>
      </rPr>
      <t xml:space="preserve"> Information provided by each Party in describing the methodology used to develop the projections should include</t>
    </r>
  </si>
  <si>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</si>
  <si>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Actions to address the consequences</t>
    </r>
    <r>
      <rPr>
        <i/>
        <vertAlign val="superscript"/>
        <sz val="12"/>
        <color theme="1"/>
        <rFont val="Calibri"/>
        <family val="2"/>
        <charset val="204"/>
        <scheme val="minor"/>
      </rPr>
      <t>e</t>
    </r>
  </si>
  <si>
    <r>
      <t>Challenges in and barriers to addressing the
consequences</t>
    </r>
    <r>
      <rPr>
        <i/>
        <vertAlign val="superscript"/>
        <sz val="12"/>
        <color theme="1"/>
        <rFont val="Calibri"/>
        <family val="2"/>
        <charset val="204"/>
        <scheme val="minor"/>
      </rPr>
      <t>d</t>
    </r>
  </si>
  <si>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</si>
  <si>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Sector</t>
    </r>
    <r>
      <rPr>
        <b/>
        <i/>
        <vertAlign val="superscript"/>
        <sz val="11"/>
        <color theme="1"/>
        <rFont val="Calibri"/>
        <family val="2"/>
        <charset val="204"/>
        <scheme val="minor"/>
      </rPr>
      <t>d</t>
    </r>
  </si>
  <si>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</si>
  <si>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</si>
  <si>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r>
      <t>Sectors and activities associated with the
response measures</t>
    </r>
    <r>
      <rPr>
        <i/>
        <vertAlign val="superscript"/>
        <sz val="12"/>
        <color theme="1"/>
        <rFont val="Calibri"/>
        <family val="2"/>
        <charset val="204"/>
        <scheme val="minor"/>
      </rPr>
      <t>b</t>
    </r>
  </si>
  <si>
    <r>
      <t>Social and economic consequences of the response
measures</t>
    </r>
    <r>
      <rPr>
        <i/>
        <vertAlign val="superscript"/>
        <sz val="12"/>
        <color theme="1"/>
        <rFont val="Calibri"/>
        <family val="2"/>
        <charset val="204"/>
        <scheme val="minor"/>
      </rPr>
      <t>c</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</si>
  <si>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charset val="204"/>
        <scheme val="minor"/>
      </rPr>
      <t>{MPGs, p. 77(d)}</t>
    </r>
  </si>
  <si>
    <t xml:space="preserve">If applicable, an indicative multi-year emissions trajectory, 
trajectories or budget for its NDC implementation period (para. 7(a)(i), annex to decision -/CMA.3) </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</si>
  <si>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</si>
  <si>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</si>
  <si>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</si>
  <si>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</si>
  <si>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</si>
  <si>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</si>
  <si>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</si>
  <si>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</si>
  <si>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For metrics in tonnes of CO2 eq. or non-GHG, an annual
emissions balance consistent with chapter III.B (Application of corresponding adjustment), annex, decision -/CMA.3 (para. 23(k)(i), annex to decision -/CMA.3) (as part of para. 77 (d)(ii) of the MPGs)</t>
  </si>
  <si>
    <t>1.  Structured summary: Description of selected indicators</t>
  </si>
  <si>
    <t>2. Structured summary: Definitions needed to understand NDC</t>
  </si>
  <si>
    <t xml:space="preserve">Description  </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</si>
  <si>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</si>
  <si>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</si>
  <si>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t>For the first NDC under Article 4:</t>
    </r>
    <r>
      <rPr>
        <b/>
        <i/>
        <vertAlign val="superscript"/>
        <sz val="10"/>
        <color theme="1"/>
        <rFont val="Calibri"/>
        <family val="2"/>
        <charset val="204"/>
        <scheme val="minor"/>
      </rPr>
      <t xml:space="preserve">a </t>
    </r>
  </si>
  <si>
    <r>
      <t>For the second and subsequent NDC under Article 4, and optionally for the first NDC under Article 4:</t>
    </r>
    <r>
      <rPr>
        <b/>
        <i/>
        <vertAlign val="superscript"/>
        <sz val="10"/>
        <color theme="1"/>
        <rFont val="Calibri"/>
        <family val="2"/>
        <charset val="204"/>
        <scheme val="minor"/>
      </rPr>
      <t>b</t>
    </r>
  </si>
  <si>
    <r>
      <t>For each NDC under Article 4:</t>
    </r>
    <r>
      <rPr>
        <b/>
        <i/>
        <vertAlign val="superscript"/>
        <sz val="10"/>
        <color theme="1"/>
        <rFont val="Calibri"/>
        <family val="2"/>
        <charset val="204"/>
        <scheme val="minor"/>
      </rPr>
      <t>c</t>
    </r>
  </si>
  <si>
    <r>
      <t>4. Structured summary: Tracking progress made in implementing and achieving the NDC under Article 4 of the Paris Agreement</t>
    </r>
    <r>
      <rPr>
        <b/>
        <i/>
        <vertAlign val="superscript"/>
        <sz val="14"/>
        <rFont val="Calibri"/>
        <family val="2"/>
        <charset val="204"/>
        <scheme val="minor"/>
      </rPr>
      <t>a</t>
    </r>
  </si>
  <si>
    <r>
      <t>Target level</t>
    </r>
    <r>
      <rPr>
        <i/>
        <vertAlign val="superscript"/>
        <sz val="11"/>
        <rFont val="Calibri"/>
        <family val="2"/>
        <charset val="204"/>
        <scheme val="minor"/>
      </rPr>
      <t>b</t>
    </r>
  </si>
  <si>
    <r>
      <rPr>
        <vertAlign val="superscript"/>
        <sz val="10"/>
        <color theme="1"/>
        <rFont val="Calibri"/>
        <family val="2"/>
        <charset val="204"/>
        <scheme val="minor"/>
      </rPr>
      <t xml:space="preserve">a </t>
    </r>
    <r>
      <rPr>
        <sz val="10"/>
        <color theme="1"/>
        <rFont val="Calibri"/>
        <family val="2"/>
        <charset val="204"/>
        <scheme val="minor"/>
      </rPr>
      <t>Each Party shall provide information on actions, policies and measures that support the implementation and achievement of its NDC under Article 4 of the Paris Agreement,</t>
    </r>
  </si>
  <si>
    <r>
      <rPr>
        <vertAlign val="superscript"/>
        <sz val="10"/>
        <color theme="1"/>
        <rFont val="Calibri"/>
        <family val="2"/>
        <charset val="204"/>
        <scheme val="minor"/>
      </rPr>
      <t>b</t>
    </r>
    <r>
      <rPr>
        <sz val="10"/>
        <color theme="1"/>
        <rFont val="Calibri"/>
        <family val="2"/>
        <charset val="204"/>
        <scheme val="minor"/>
      </rPr>
      <t xml:space="preserve"> For each Party with an NDC under Article 4 of the Paris Agreement that consists of mitigation co-benefits resulting from Parties’ adaptation actions and/or economic diversification plans</t>
    </r>
  </si>
  <si>
    <r>
      <rPr>
        <vertAlign val="superscript"/>
        <sz val="10"/>
        <color theme="1"/>
        <rFont val="Calibri"/>
        <family val="2"/>
        <charset val="204"/>
        <scheme val="minor"/>
      </rPr>
      <t>c</t>
    </r>
    <r>
      <rPr>
        <sz val="10"/>
        <color theme="1"/>
        <rFont val="Calibri"/>
        <family val="2"/>
        <charset val="204"/>
        <scheme val="minor"/>
      </rPr>
      <t xml:space="preserve"> Parties may indicate whether a measure is included in the ‘with measures’ projections.</t>
    </r>
  </si>
  <si>
    <r>
      <rPr>
        <vertAlign val="superscript"/>
        <sz val="10"/>
        <color theme="1"/>
        <rFont val="Calibri"/>
        <family val="2"/>
        <charset val="204"/>
        <scheme val="minor"/>
      </rPr>
      <t>d</t>
    </r>
    <r>
      <rPr>
        <sz val="10"/>
        <color theme="1"/>
        <rFont val="Calibri"/>
        <family val="2"/>
        <charset val="204"/>
        <scheme val="minor"/>
      </rPr>
      <t xml:space="preserve"> Additional information may also be provided on the cost of the mitigation actions, non-GHG mitigation benefits, and how the mitigation action interacts with other mitigation actions, as</t>
    </r>
  </si>
  <si>
    <r>
      <rPr>
        <vertAlign val="superscript"/>
        <sz val="10"/>
        <color theme="1"/>
        <rFont val="Calibri"/>
        <family val="2"/>
        <charset val="204"/>
        <scheme val="minor"/>
      </rPr>
      <t>e</t>
    </r>
    <r>
      <rPr>
        <sz val="10"/>
        <color theme="1"/>
        <rFont val="Calibri"/>
        <family val="2"/>
        <charset val="204"/>
        <scheme val="minor"/>
      </rPr>
      <t xml:space="preserve"> Parties should identify actions, policies and measures that influence GHG emissions from international transport (para. 88 of the MPGs).</t>
    </r>
  </si>
  <si>
    <r>
      <rPr>
        <vertAlign val="superscript"/>
        <sz val="10"/>
        <color theme="1"/>
        <rFont val="Calibri"/>
        <family val="2"/>
        <charset val="204"/>
        <scheme val="minor"/>
      </rPr>
      <t>f</t>
    </r>
    <r>
      <rPr>
        <sz val="10"/>
        <color theme="1"/>
        <rFont val="Calibri"/>
        <family val="2"/>
        <charset val="204"/>
        <scheme val="minor"/>
      </rPr>
      <t xml:space="preserve"> Parties should, to the extent possible, provide information about how actions, policies and measures are modifying longer-term trends in GHG emissions and removals (para. 89 of the</t>
    </r>
  </si>
  <si>
    <r>
      <rPr>
        <vertAlign val="superscript"/>
        <sz val="10"/>
        <color theme="1"/>
        <rFont val="Calibri"/>
        <family val="2"/>
        <charset val="204"/>
        <scheme val="minor"/>
      </rPr>
      <t xml:space="preserve">g </t>
    </r>
    <r>
      <rPr>
        <sz val="10"/>
        <color theme="1"/>
        <rFont val="Calibri"/>
        <family val="2"/>
        <charset val="204"/>
        <scheme val="minor"/>
      </rPr>
      <t>Parties shall, to the extent possible, provide information on the types of instrument: regulatory, economic instrument or other (para. 82(d) of the MPGs).</t>
    </r>
  </si>
  <si>
    <r>
      <rPr>
        <vertAlign val="superscript"/>
        <sz val="10"/>
        <color theme="1"/>
        <rFont val="Calibri"/>
        <family val="2"/>
        <charset val="204"/>
        <scheme val="minor"/>
      </rPr>
      <t xml:space="preserve">h </t>
    </r>
    <r>
      <rPr>
        <sz val="10"/>
        <color theme="1"/>
        <rFont val="Calibri"/>
        <family val="2"/>
        <charset val="204"/>
        <scheme val="minor"/>
      </rPr>
      <t>Parties shall, to the extent possible, use the following descriptive terms to report on status of implementation: planned, adopted or implemented (para. 82(e) of the MPGs).</t>
    </r>
  </si>
  <si>
    <r>
      <rPr>
        <vertAlign val="superscript"/>
        <sz val="10"/>
        <color theme="1"/>
        <rFont val="Calibri"/>
        <family val="2"/>
        <charset val="204"/>
        <scheme val="minor"/>
      </rPr>
      <t>i</t>
    </r>
    <r>
      <rPr>
        <sz val="10"/>
        <color theme="1"/>
        <rFont val="Calibri"/>
        <family val="2"/>
        <charset val="204"/>
        <scheme val="minor"/>
      </rPr>
      <t xml:space="preserve"> Parties shall, to the extent possible, provide information on sector(s) affected: energy, transport, industrial processes and product use, agriculture, LULUCF, waste management or other</t>
    </r>
  </si>
  <si>
    <r>
      <rPr>
        <vertAlign val="superscript"/>
        <sz val="10"/>
        <color theme="1"/>
        <rFont val="Calibri"/>
        <family val="2"/>
        <charset val="204"/>
        <scheme val="minor"/>
      </rPr>
      <t>j</t>
    </r>
    <r>
      <rPr>
        <sz val="10"/>
        <color theme="1"/>
        <rFont val="Calibri"/>
        <family val="2"/>
        <charset val="204"/>
        <scheme val="minor"/>
      </rPr>
      <t xml:space="preserve"> Each Party shall provide, to the extent possible, estimates of expected and achieved GHG emission reductions for its actions, policies and measures in the tabular format; those developing</t>
    </r>
  </si>
  <si>
    <r>
      <rPr>
        <vertAlign val="superscript"/>
        <sz val="10"/>
        <color theme="1"/>
        <rFont val="Calibri"/>
        <family val="2"/>
        <charset val="204"/>
        <scheme val="minor"/>
      </rPr>
      <t>k</t>
    </r>
    <r>
      <rPr>
        <sz val="10"/>
        <color theme="1"/>
        <rFont val="Calibri"/>
        <family val="2"/>
        <charset val="204"/>
        <scheme val="minor"/>
      </rPr>
      <t xml:space="preserve"> To the extent available, each Party shall describe the methodologies and assumptions used to estimate the GHG emission reductions or removals due to each action, policy and measure.</t>
    </r>
  </si>
  <si>
    <t>Description of a Party’s nationally determined contribution under Article 4 of the Paris Agreement, including updatesa</t>
  </si>
  <si>
    <t>Description</t>
  </si>
  <si>
    <t>Target(s) and description, including target type(s), as applicableb, c</t>
  </si>
  <si>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</si>
  <si>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</si>
  <si>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</si>
  <si>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</si>
  <si>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</si>
  <si>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Any updates or clarifications of previously reported information, as applicabled</t>
  </si>
  <si>
    <t>Note: This table is to be used by Parties on a voluntary basis.</t>
  </si>
  <si>
    <t>a Each Party shall provide a description of its NDC under Article 4, against which progress will be tracked. The information provided shall include required information, as applicable, including any updates to information previously provided (para. 64 of the MPGs).</t>
  </si>
  <si>
    <t>b For example: economy-wide absolute emission reduction, emission intensity reduction, emission reduction below a projected baseline, mitigation co-benefits of adaptation actions or economic diversification plans, policies and measures, and other (para. 64(a) of the MPGs).</t>
  </si>
  <si>
    <t>c Parties with both unconditional and conditional targets in their NDC may add a row to the table to describe conditional targets.</t>
  </si>
  <si>
    <t>d For example: recalculation of previously reported inventory data, or greater detail on methodologies or use of cooperative approaches (para. 64(g) of the MPGs).</t>
  </si>
  <si>
    <t>Appendix</t>
  </si>
  <si>
    <t>{Indicator} target: Total CO2 eq emissions from the energy sector</t>
  </si>
  <si>
    <t>Année de référence: 2014</t>
  </si>
  <si>
    <t xml:space="preserve">Le total des émissions de GES évitées par la mise en œuvre des actions/mesures/politiques dans le secteur de l'Energie </t>
  </si>
  <si>
    <t>Le total des émissions de GES évitées par la mise en œuvre des actions/mesures/politiques dans le secteur AFAT</t>
  </si>
  <si>
    <t>Il s'agit des indicateurs de reduction des émissions de GES de la CDN sous l'hypothèse d'un appui internationnal en plus de celui de l'Etat</t>
  </si>
  <si>
    <t>{Indicator} Superficie plantée en espèces à usages multiples</t>
  </si>
  <si>
    <t>{Indicator} Superficie des terres couvertes par la RNA</t>
  </si>
  <si>
    <t>{Indicator} Superficie de terres pastorales restaurées</t>
  </si>
  <si>
    <t xml:space="preserve">{Indicator} Superficie de dunes fixées </t>
  </si>
  <si>
    <t>{Indicator} target: Total CO2 eq emissions from the AFOLU sector</t>
  </si>
  <si>
    <t>Pas spécification par rapport aux catégories concernées.</t>
  </si>
  <si>
    <t xml:space="preserve">La mise en œuvre de la CDN concerne deux secteurs à savoir (i) l'Energie et Agriculture, Foresterie et autres Affectations des Terres </t>
  </si>
  <si>
    <t>Les actions à co-bénéfice consignées dans la CDN sont entre autres : Plantation d'espèces à usages multiples; aménagement des terres pour les cultures irriguées; Promotion de la Régénération Naturelle Assistée; Foresterie privée; Réhabilitation des forêtes classées dégradées; Développement des fermes à zéro paturages</t>
  </si>
  <si>
    <t xml:space="preserve">Les indicateurs CDN sont à co-bénéfice </t>
  </si>
  <si>
    <t>Nombre d'ampoules fluocompactes pour l'éclairage efficace</t>
  </si>
  <si>
    <t xml:space="preserve">Nombre de Foyers à bois efficaces </t>
  </si>
  <si>
    <t xml:space="preserve">Nombre de Foyers au GPL </t>
  </si>
  <si>
    <t xml:space="preserve">Réfrigérateurs efficaces </t>
  </si>
  <si>
    <t xml:space="preserve">Nombre de Foyers à charbon de bois efficaces </t>
  </si>
  <si>
    <t xml:space="preserve">Puissance installé en hybridation (Mini-réseau solaire/diesel) </t>
  </si>
  <si>
    <t xml:space="preserve">Puissance installé grand réseau (PV solaires, grand réseau) </t>
  </si>
  <si>
    <t>Éclairage de bureau
efficace avec des ampoules fluocompactes</t>
  </si>
  <si>
    <t>Lampes</t>
  </si>
  <si>
    <t>MWc</t>
  </si>
  <si>
    <t xml:space="preserve">Puissance installé (PV solaires, petit réseau isolé, 100% solaire) </t>
  </si>
  <si>
    <t>Foyers</t>
  </si>
  <si>
    <t>Réfrigérateurs</t>
  </si>
  <si>
    <t>Ha</t>
  </si>
  <si>
    <t>KtCO2eq</t>
  </si>
  <si>
    <t>Non Applicable</t>
  </si>
  <si>
    <t>AFAT - Réductions Inconditionnelles de 12,57% à l'horizon 2030 et 22,75% de reduction conditionnelle; 
ENERGIE - Réductions Inconditionnelles de 10,60% et 45% de reduction Conditionnelles à l'horizon 2030.</t>
  </si>
  <si>
    <t>Année de référence: 2014 ;
Valeur de référence pour le secteur Energie : 2,146MtCO2eq
Valeur de référence pour le secteur AFAT: 24MtCO2eq</t>
  </si>
  <si>
    <t>Quantité totale des émisssions de GES évité par les activités de la production, la transformation, la distribution et la consommation d'énergie. Cet indicateur permet de suivre l'évolution des émissions du secteur par rapport à la situation de référence (BAU,2030)</t>
  </si>
  <si>
    <t>Quantité totale des émisssions de GES évité par les activités relevant de l'agriculture, de l'élevage, de la foresterie et autres affectation des terres. Cet indicateur permet de suivre l'évolution des émissions du secteur par rapport à la situation de référence (BAU,2030)</t>
  </si>
  <si>
    <t>au dessus de la valeur de reference</t>
  </si>
  <si>
    <t>en dessous de la valeur de reference</t>
  </si>
  <si>
    <t>par rapport à la cible 2030</t>
  </si>
  <si>
    <t>ktCO2eq</t>
  </si>
  <si>
    <t>{Indicator} target: Total CO2 eq emissions from the energy sector évitées (Conditionnel &amp;inconditionnel)</t>
  </si>
  <si>
    <t>{Indicator} target: Total CO2 eq emissions from the AFOLU sector évitées (Conditionnel &amp;inconditionnel)</t>
  </si>
  <si>
    <t>{Indicator} target: Total CO2 eq emissions from the AOLU sector évitées (Conditionnel &amp;inconditionnel)</t>
  </si>
  <si>
    <t>Promotion de l'efficacité énergétique dans le secteur résidentiel et tertiaire</t>
  </si>
  <si>
    <t>La Promotion de l'efficacité énergétique dans le secteur résidentiel et tertiaire est une mesure stratégique visant à réduire la consommation d'énergie et les émissions de gaz à effet de serre (GES) dans les bâtiments résidentiels et tertiaires (bureaux, commerces, services). Cette initiative s'inscrit dans le cadre des efforts plus larges pour atteindre les objectifs de réduction des émissions tels que définis dans la CDN.
Les composantes principales sont entre autres l’éclairage efficace avec des ampoules fluocompactes ; Foyers à bois et à charbon de bois efficace ; foyers au GPL et réfrigérateurs efficaces. Toutes ces composantes cherchent d’une part à offrir une alternative plus propre et plus efficace aux combustibles traditionnels comme le bois et le charbon réduisant ainsi les impacts environnementaux négatifs et d’autre part à remplacer les systèmes d'éclairage anciens par des solutions plus efficaces comme les ampoules fluocompactes contribue à réduire la consommation d'énergie dans les bâtiments commerciaux</t>
  </si>
  <si>
    <t>Pour les scénarii conditionnels et inconditionnel, il s’agit d’ici 2030 :
D’installée 1 091 000 ampoules fluocompactes et 333 000 dans les services ; de promouvoir 1 242 000 de foyers à bois efficaces, 660 000 foyers à charbon de bois efficaces et,570 000 foyers au GPL. A cela s’ajoute 396 000 réfrigérateurs efficaces au niveau des ménages.
L’atteinte de ces objectifs permettra au Niger d’éviter environs 3 757,52 KtonnesCO2eq soit 3 757 523 tonnesCO2eq</t>
  </si>
  <si>
    <t>Economique et social</t>
  </si>
  <si>
    <t>En cours</t>
  </si>
  <si>
    <t>Energie</t>
  </si>
  <si>
    <t>CO2, CH4 et N20</t>
  </si>
  <si>
    <t>Ministères en charge de l'Energie, de l’Environnement et les collectivités</t>
  </si>
  <si>
    <t>2021-2024</t>
  </si>
  <si>
    <t>Développement des énergies renouvelables</t>
  </si>
  <si>
    <t xml:space="preserve">En parfaite alignement avec la politique nationale d’électricité adoptée en 2018, la mesure visant à diversifier le mix énergétique du pays en augmentant la part des sources d'énergie renouvelable, telles que l'énergie solaire, dans la production d'électricité. Elle répond aussi à la nécessité de réduire la dépendance aux combustibles fossiles, de diminuer les émissions de gaz à effet de serre (GES), et de promouvoir un développement durable qui soutienne la croissance économique tout en respectant l'environnement. Pour la période 2021-2024, la mesure est mise en œuvre à travers trois (03) composantes à savoir (i) le déploiement des centrales solaires connectées au réseau ;(ii) développement de mini réseaux solaire/diesel (hybridation) et (iii) l’installation des petits réseaux isolés 100% solaire. En effet, l'installation de grandes centrales photovoltaïques (PV) connectées au réseau national d'électricité. Contribuent à l'augmentation de la capacité de production d'énergie propre à grande échelle, réduisant ainsi la dépendance du pays aux sources d'énergie conventionnelles. Les mini-réseaux hybrides permet d'exploiter l'abondance de l'énergie solaire tout en assurant une alimentation stable grâce à l'utilisation du diesel en complément. En outre, le petits réseaux isolés 100% solaire sont particulièrement adaptés aux communautés rurales éloignées, offrant une alternative propre et durable à l'électrification, sans recours aux combustibles fossiles.  </t>
  </si>
  <si>
    <t xml:space="preserve">
Diversifier le mix énergétique du pays en augmentant la part des énergies renouvelables, notamment l'énergie solaire, afin de réduire la dépendance aux combustibles fossiles, diminuer les émissions de gaz à effet de serre (GES), et améliorer l'accès à une énergie propre et durable, en particulier dans les zones rurales et isolées. Cette initiative soutient la transition énergétique du Niger vers une économie plus verte et résiliente, tout en répondant aux besoins croissants en électricité de la population et en contribuant aux engagements climatiques du pays.
Il s'agit de la construction des centrales solaires connectées au réseau (402 MWc d’ici 2030). La première de 7 MWc a été inaugurée en 2018 et la deuxième de 30 MWc en 2023. A cela s’ajoute les projets d'hybridation des centres isolés, notamment dans les départements de Dirkou, Bilma, Ingall, Iferouane, Tassara et Tillia (24MWc). Pour les centrales solaires isolées, l’objectif est d’attendre 100 MWc d’ici 2030. </t>
  </si>
  <si>
    <t>Economique et sociale</t>
  </si>
  <si>
    <t xml:space="preserve">Mis en œuvre </t>
  </si>
  <si>
    <t>CO2, CH4, N2O</t>
  </si>
  <si>
    <t>Ministère en charge de l'Energie, la NIGELEC et l’ANPER</t>
  </si>
  <si>
    <t>Non, les Objectifs Conditionnels &amp; inconditionnels des secteurs Energie et AFAT ne sont pas atteintes. En effet, sur la période 2021-2024, plusieurs cibles n'ont pas connues un début de mise en œuvre. A cela s'ajoute la faiblesse du suivi-évaluation de la CDN.</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</si>
  <si>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 (NIR information: data recalcul)</t>
  </si>
  <si>
    <t>Valeur de référence pour le secteur Energie : 0ktCO2eq
Valeur de référence pour le secteur AFAT: 0ktCO2eq</t>
  </si>
  <si>
    <t>Mise à l’échelle des bonnes pratiques et des techniques de GDT/E et de l’AIC</t>
  </si>
  <si>
    <t xml:space="preserve"> Elle consiste à la mise en œuvre sur l’ensemble des zones agroécologiques des bonnes pratiques de Gestion Durable des Terres et des Eaux et d’Agriculture Intelligente face au Climat pour augmenter la résilience des écosystèmes et des ménages, et séquestrer le carbone dans les sols et les arbres. Il s’agit de toutes les actions qui permettent de recueillir l’eau et de le mettre à la disposition de la plante (cultivée ou naturelle) ou de gestion des intrants (microdose) et/ou d’Agroforesterie </t>
  </si>
  <si>
    <t>Réglementaire, économique et social</t>
  </si>
  <si>
    <t>Mis en œuvre</t>
  </si>
  <si>
    <t>Agriculture, Foresterie et autres Affectations des Terres (AFAT)</t>
  </si>
  <si>
    <t>CO2</t>
  </si>
  <si>
    <t>Ministères de l'Hydraulique, de l'Assainissement et de l'Environnement, de l’Agriculture et de l’Élevage</t>
  </si>
  <si>
    <t>Aménagement durable des formations forestières pour réduire les émissions de GES dues à la déforestation</t>
  </si>
  <si>
    <t>Il consiste à restaurer les terres pastorales dégradées, à lutter contre le déboisement à travers le défrichement amélioré, la lutte contre la déforestation (mise en défens, et les feux de brousse (pare-feu)
Restauration des terres dégradées</t>
  </si>
  <si>
    <t>Les objectifs assignés à cette mesure sont entre autres, la restauration de 112 500 ha de terres pastorales dégradées et la lutte contre le déboisement et les feux de brousse sur 7 500 ha.</t>
  </si>
  <si>
    <t>.</t>
  </si>
  <si>
    <t>Les objectifs consistent à réaliser 145 000 Km de Haies vives et brises vents, 750 000 ha de plantations d’arbres à usages multiples, 10 053 ha de Fixation de dunes vives, la Promotion de la Régénération Naturelle Assistée (RNA) sur 913 932 ha ,L’Aménagement des terres pour les cultures irriguées ou de décrues sur 424 000 ha, 2 000 ha de Cultures fourragères,L’Aménagement et la sécurisation des enclaves pastorales, aires de pâturage et aires de repos sur 455 848 ha et L’Aménagement des aires et couloirs de passage sur 279 702 ha</t>
  </si>
  <si>
    <t>Hypothèse sans mesures : Niger continue ses activités socioéconomiques et industrielles sans mettre en œuvre de stratégies et politiques spécifiques pour réduire ses émissions de GES</t>
  </si>
  <si>
    <t>Hypothèse " avec mesures" : Dans ce scénario, avec la mise en œuvre des politiques et mesures d'atténuation décrites dans les cadres stratégiques du Niger, il est attendu une réduction des émissions de GES du pays de 5,2%, 15,4% et 30% respectivement à l’horizon 2025, 2035 et 2045.</t>
  </si>
  <si>
    <t xml:space="preserve">hypothèse " avec mesures  supplèmentaire " : Dans ce scénario, le Niger pourrait atteindre des objectifs de réduction de GES plus ambitieux, avec des réductions de l'ordre de 7,8 % d'ici 2025, 38,82% d'ici 2035, et 48 % d'ici 2045, tout en consolidant son engagement envers un développement durable et résilient </t>
  </si>
  <si>
    <t>Consommation énergétique dans le secteur de l'énergie (GWh)</t>
  </si>
  <si>
    <t>GWh</t>
  </si>
  <si>
    <t>Consommation carburant dans le secteur des transports (tonnes)</t>
  </si>
  <si>
    <t>tonnes</t>
  </si>
  <si>
    <t>Consommation d'énergie dans le secteur PIUP (GWh)</t>
  </si>
  <si>
    <t>PIB (Millions USD)</t>
  </si>
  <si>
    <t>Millions USD</t>
  </si>
  <si>
    <t>Population total (Millions par habitant)</t>
  </si>
  <si>
    <t>Millions par habitant</t>
  </si>
  <si>
    <t>Population urbaine (Millions par habitant</t>
  </si>
  <si>
    <t>Population rurale (Millions par habitant)</t>
  </si>
  <si>
    <t>Production de déchets ( Millions de tonnes)</t>
  </si>
  <si>
    <t xml:space="preserve"> Millions de tonnes</t>
  </si>
  <si>
    <t>Production totale agricole (Millions de tonnes)</t>
  </si>
  <si>
    <t>Millions de tonnes</t>
  </si>
  <si>
    <t>Quantité d'engrains (tonnes)</t>
  </si>
  <si>
    <t>Cheptèls (tête)</t>
  </si>
  <si>
    <t>tête</t>
  </si>
  <si>
    <t>Parc auto (nombre)</t>
  </si>
  <si>
    <t>nombre</t>
  </si>
  <si>
    <t>Totales des émissions évitées du secteur AFAT </t>
  </si>
  <si>
    <t>Superficie couverte par la RNA </t>
  </si>
  <si>
    <t>ha</t>
  </si>
  <si>
    <t>Superficie des terres pastorales restaurées</t>
  </si>
  <si>
    <t>Puissance installé grand réseau (PV solaires, grand réseau) </t>
  </si>
  <si>
    <t>Puissance installée en hybridation (Mini-réseau solaire/diesel) </t>
  </si>
  <si>
    <t>Puissance installé (PV solaires, petit réseau isolé, 100% solaire) </t>
  </si>
  <si>
    <t>Nombre de Foyers à bois efficaces </t>
  </si>
  <si>
    <t>Nombre de Foyers au GPL </t>
  </si>
  <si>
    <t>Totales des émissions de GES compatible avec la couverture de la CDN </t>
  </si>
  <si>
    <t>Totales des absorptions de GES compatible avec la couverture de la CDN</t>
  </si>
  <si>
    <t>ktonnesCO2eq</t>
  </si>
  <si>
    <t>MW</t>
  </si>
  <si>
    <t>foyer</t>
  </si>
  <si>
    <t>Totales des émissions évitées du secteur de l’Energie </t>
  </si>
  <si>
    <t>Superficie plantée en espèces à usage multiples ;</t>
  </si>
  <si>
    <t>Organisation des opérations  Food For Work</t>
  </si>
  <si>
    <t>Organisation des opérations  cash for work</t>
  </si>
  <si>
    <t>Fixation des dunes</t>
  </si>
  <si>
    <t>Régénération assistée</t>
  </si>
  <si>
    <t>Lutte contre les plantes envahissantes</t>
  </si>
  <si>
    <t>Récupération des terres dégradées</t>
  </si>
  <si>
    <t>Réalisation des bandes pare feux</t>
  </si>
  <si>
    <t>Organisation de la Distribution Gratuite Ciblée de Vivres pour les populations en crise période hors soudure</t>
  </si>
  <si>
    <t>Organisation de la Distribution Gratuite Ciblée de Vivres pendant la période soudure</t>
  </si>
  <si>
    <t xml:space="preserve">Organisation de  la Distribution Gratuite Ciblée d’argent pendant la période de soudure </t>
  </si>
  <si>
    <t xml:space="preserve">Organisation de  la Distribution Gratuite Ciblée d’argent pendant hors période de soudure </t>
  </si>
  <si>
    <t>Organisation de la Distribution Gratuite Ciblée de vivres en cas d’une recrudescence de la pandémie de la COVID19</t>
  </si>
  <si>
    <t xml:space="preserve">Transferts d’argent inconditionnel (appui productif) </t>
  </si>
  <si>
    <t xml:space="preserve"> Opération Réactif aux chocs (15% mise en œuvre) en période hors soudure et soudure (6 à 11 mois d'intervention) </t>
  </si>
  <si>
    <t xml:space="preserve">Organisation de la Vente à Prix Modérée de produits alimentaires </t>
  </si>
  <si>
    <t>Organisation de la Vente à Prix Modérée d’autres produits alimentaires (Sucre)</t>
  </si>
  <si>
    <t>Renforcement de  l’alimentation scolaire</t>
  </si>
  <si>
    <t>Prise en charge nutritionnelle des enfants âgés de 06 à 59 mois souffrant de Malnutrition Aiguë Sévère (avec et sans complication)</t>
  </si>
  <si>
    <t>Prise en charge nutritionnelle des enfants âgés de 6 à 23 mois souffrant de Malnutrition Aiguë Modérée (MAM).</t>
  </si>
  <si>
    <t>Organisation des distributions  des rations alimentaires complémentaires pour les Femmes Enceintes et Femmes Allaitantes (FEFA)</t>
  </si>
  <si>
    <t>Organisation de la distribution de rations alimentaires pour les mères accompagnantes dans les CREN</t>
  </si>
  <si>
    <t>Prévention nutritionnelle auprès des enfants de 6 – 23 mois vivant dans les ménages très pauvres des communes vulnérables (Blanket Feeding)</t>
  </si>
  <si>
    <t>Appui aux producteurs de cultures pluviales des zones vulnérables en semences de qualité de variétés améliorée</t>
  </si>
  <si>
    <t>Appui en semences de qualité aux maraîchers des zones vulnérables impactées par un choc (inondation…)</t>
  </si>
  <si>
    <t>Appui aux producteurs de cultures pluviales en engrais</t>
  </si>
  <si>
    <t xml:space="preserve">Appui aux producteurs de cultures pluviales en  produits phytosanitaires, </t>
  </si>
  <si>
    <t xml:space="preserve">Appui aux producteurs de cultures pluviales en appareils de traitement </t>
  </si>
  <si>
    <t>Appui aux producteurs de cultures pluviales en  kit de protection</t>
  </si>
  <si>
    <t>Renforcement de la disponibilité en aliments pour bétail</t>
  </si>
  <si>
    <t>Renforcement de la sécurité sanitaire du cheptel</t>
  </si>
  <si>
    <t>Appui alimentaire aux populations potentiellement victimes des inondations</t>
  </si>
  <si>
    <t>Appuis logistiques aux populations potentiellement victimes des inondations</t>
  </si>
  <si>
    <t>Appui aux populations Réfugiées des zones en crises</t>
  </si>
  <si>
    <t>Appui aux populations déplacées internes des zones en crises</t>
  </si>
  <si>
    <t>Réalisation d'une opération contingence pour un éventuel appui aux populations déplacées internes des zones en crises</t>
  </si>
  <si>
    <t>Appui aux populations migrantes et rapatriées</t>
  </si>
  <si>
    <t>Appui aux populations retournées</t>
  </si>
  <si>
    <t>Organisation des transferts d’argent inconditionnel (filets sociaux pluriannuels)</t>
  </si>
  <si>
    <t xml:space="preserve">Organisation des transferts d’argent inconditionnels (filets sociaux pluriannuels (Programme résilience) </t>
  </si>
  <si>
    <t>Reconstitution du Stock National de Sécurité (SNS) en légumineuse</t>
  </si>
  <si>
    <t>Reconstitution du Stock National de Sécurité (SNS) en céréales</t>
  </si>
  <si>
    <t xml:space="preserve">Reconstitution du stock de contingence </t>
  </si>
  <si>
    <t>Reconstitution de la Réserve Alimentaire Stratégique (RAS) de l’OPVN en autres produits</t>
  </si>
  <si>
    <t>Reconstitution du Stock des Interventions d’urgence Humanitaires</t>
  </si>
  <si>
    <t>Reconstitution des stocks pour la DGC de vivres dans le cadre de la Réserve Régionale de Sécurité Alimentaire (RRSA)</t>
  </si>
  <si>
    <t>Reconstitution des stocks pour la DGC de vivres pour les partenaires (période de Soudure et hors soudure)</t>
  </si>
  <si>
    <t>Appuyer les agro-éleveurs des zones vulnérables impactés par un choc – inondations) en kits de petits ruminant</t>
  </si>
  <si>
    <t>Des insuffisances de l’assistance alimentaire au regard de l’ampleur des besoins des ménages vulnérables aggravés par l’insécurité civile et les sanctions infligées au pays par la CEDEAO suite au coup d’Etat du 26 juillet 2023 ;
Des insuffisances dans la qualité du ciblage à la fois des zones et des ménages bénéficiaires ;
Des insuffisances dans le fonctionnement de certaines structures de coordination au
-	niveau déconcentré (régions, départements et communes) ;
-	Des insuffisances de la communication à l’endroit des bénéficiaires sur les modalités de réponses ; 
-	Des insuffisances dans le suivi-évaluation des interventions ; 
-	Une faible compréhension des missions du DNPGCA dans certaines régions en raison du renouvellement des cadres qui animent ce dispositif, 
-	Un retard prolongé de payement des frais de mise en œuvre de certaines opérations
-	sur le terrain comme la DGC ;
-	Une lourdeur de la procédure de mobilisation des fonds à partir du trésor national pour le financement des opérations à temps ;
-	L’insécurité liée aux menaces terroristes qui pourrait influencer voire arrêter la mise en œuvre du plan dans les zones impactées ;
-	Les perturbations climatiques dont les inondations, les sécheresses, les vents violents etc. qui influenceront fortement les productions agropastorales,
-	La multiplicité des instruments de réponse et des normes qui peuvent avoir pour conséquence une faible adhésion des parties prenantes ;
-	La faible mobilisation des ressources financières aussi bien du côté de celles allouées par l’Etat (non programmation, retards de déblocage des fonds) que celles allouées par les PTF ;
-	Le non-respect du principe de l’alignement des ressources financières et des normes définies qui peuvent limiter la mise en œuvre du PNRIAN et ses effets sur les populations bénéficiaires ;
-	La volatilité des prix des produits agricoles et des denrées alimentaires qui occupe une place importante dans les problématiques de sécurité alimentaire et nutritionnelle conjoncturelle ;
-	Le non alignement des acteurs et de la non reconnaissance des cadres de concertation et de planification nationaux mis en place par le Gouvernement pour une meilleure gouvernance des domaines couverts par le PNRIAN.</t>
  </si>
  <si>
    <t>Déploiement du registre social unifié pour résoudre les défis du ciblage ; "Réactiver les différents cadres de concertation du dispositif du niveau central jusqu'au niveau déconcentré ; Doter le dispositif d’un programme annuel d’actions inscrit dans le budget national afin d’assurer à temps le financement des PNR ;" ; Prendre les dispositions nécessaires pour la finalisation, la validation et l’officialisation effective du RSU par tous les acteurs intervenants dans la SAN pour faciliter les opérations de ciblage des bénéficiaires de l’assistance ; Demander aux partenaires techniques et aux ONG intervenant dans la SAN à répondre ou à se faire représenter à toutes les réunions de formulation du PNR en général et à la RAA en particulier ; Renforcer le leadership de l’Etat dans la lutte contre la malnutrition aiguë en allouant plus de ressources ; Mettre en œuvre l’approche simplifiée pour réduire les coûts de la prise en charge de  la malnutrition ; Mettre à la disposition de l’OPVN les fonds à temps pour procéder aux achats des céréales à la bonne période (achats aux près des petits producteurs) et minimiser les coûts d’acquisition en lieu et place des achats par entente directe pendant la période de soudure; Appliquer les textes réglementaires qui encadrent les constructions dans des zones inondables ; Mettre en place un mécanisme de financement et de pérennisation des OSV et SCAP-RU par les collectivités territoriales en renforçant le dialogue avec les maires ; Renforcer les capacités des comités régionaux et sous régionaux pour la bonne mise en œuvre du PNR ; Assurer une meilleure sélection des ONGs adaptée au budget alloué aux actions et aux effets recherchés conformément à la note de cadrage ; Conduire une étude sur l’utilisation des terres traitées suite aux actions menées dans le domaine ; Réactiver la collecte des données à travers la fiche d’identification des zones vulnérables pour une amélioration du ciblage des zones ; Organiser un atelier national de partage des résultats de l’enquête sur les effets des interventions du DNPGCA réalisée cette année ;  Demander aux différentes régions le respect du canevas des présentations du bilan des activités ; Conduire une étude sur la méthodologie du ciblage des personnes vulnérables en général et des pasteurs en particulier ;  Prendre les dispositions pour orienter l’assistance alimentaire (DGC, VCPM, Cash transfert, HIMO) dans les zones les plus vulnérables tel que identifiées par les résultats du CH ; Conduire des études sur l’efficacité de la VCPM, du Cash transfert et de la farine fortifiée ; Orienter la distribution de la farine fortifiée dans les zones à forte prévalence de la malnutrition aigüe ; Prendre des dispositions pour une complémentarité parfaite des activités d’assistance du DNPGCA dans les zones d’interventions ; Enclencher la distribution de la farine enrichie avant l’arrivée de la période de soudure pour préserver l’état nutritionnel des enfants</t>
  </si>
  <si>
    <t xml:space="preserve">
Sur le plan social, les Plans Nationaux de Réponse à l'Insécurité Alimentaire,Nutritionel et pastorale (PNRIAN) ont eu des impacts majeurs en réduisant l'insécurité alimentaire et nutritionnelle pour les populations vulnérables. Entre 2021 et 2024, des millions de personnes ont bénéficié de distributions gratuites de vivres, comme en 2022 où 77 000 tonnes ont été distribuées à 3,95 millions de personnes, et en 2023 où 28 333 tonnes de vivres et 19,4 milliards FCFA en cash ont été alloués à 2,6 millions de personnes. Ces interventions ont permis de prévenir la malnutrition sévère, avec, par exemple, 402 098 enfants traités pour malnutrition aiguë sévère en 2022. Les femmes enceintes et allaitantes ont également reçu des rations complémentaires, et les opérations Cash for Work ont fourni des revenus à des millions de ménages tout en favorisant la restauration des terres dégradées. Ces initiatives ont amélioré la résilience des ménages face aux chocs alimentaires et climatiques, tout en renforçant leur sécurité nutritionnelle.
D’un point de vue économique, les PNRIAN ont contribué à la stabilisation des marchés alimentaires et à la réduction des impacts des crises climatiques et sécuritaires. La reconstitution des stocks stratégiques, comme les 158 546 tonnes de céréales en 2022, a permis de garantir une réponse rapide en cas de crise. La vente de céréales à prix modéré, atteignant 45 862 tonnes en 2021 et 106 900 tonnes en 2022, a stabilisé les prix alimentaires, bénéficiant aux ménages vulnérables. Le soutien à l’agriculture et à l’élevage, avec la distribution annuelle d’environ 10 000 tonnes de semences améliorées et de milliers de tonnes d’aliments pour bétail (106 460 tonnes en 2022), a favorisé la productivité et réduit les pertes économiques des agriculteurs et éleveurs. En outre, l'assistance aux réfugiés et déplacés internes a évité des crises humanitaires majeures, limitant les tensions sociales et économiques dans les régions touchées.</t>
  </si>
  <si>
    <t>La CDN révisée du Niger en 2021 est globalement cohérente avec les exigences internationales, présentant des forces notables. Elle décrit clairement ses objectifs, visant une réduction de 22,75 % des émissions pour le secteur AFAT et 48 % pour le secteur de l'Énergie d'ici 2030. Les secteurs couverts (Agriculture, Énergie, Foresterie et Déchets) et l'utilisation des méthodologies du GIEC pour le calcul des émissions garantissent la clarté et la complétude. Les coûts d'adaptation et d'atténuation sont estimés à 6,743 milliards USD et 3,1647 milliards USD, et les besoins en soutien financier et technique sont explicitement identifiés, tout en exploitant la flexibilité offerte aux pays en développement. Toutefois, des améliorations sont nécessaires pour renforcer la transparence et la comparabilité</t>
  </si>
  <si>
    <t>La CDN du Niger est en grande partie conforme aux exigences des paragraphes 13-17 et de l’annexe II de la décision 4/CMA.1, notamment grâce à l’utilisation des méthodologies du GIEC et à l’inclusion des émissions et absorptions dans les secteurs clés. Cependant, des améliorations pourraient être apportées pour préciser les règles comptables, en particulier sur l’évitement du double comptage et l’utilisation des mécanismes de marché.</t>
  </si>
  <si>
    <t>Pour rappel, le Niger a soumis sont rapport NIR à la Convention le 26 décembre 2024. La comptabilisation des émissions et absorptions anthropiques dans ce inventaire , respecte les standards internationaux définis par les lignes directrices 2006 du GIEC et la décision 18/CMA.1. Ces méthodes garantissent la comparabilité, la transparence et la cohérence grâce à l'utilisation de méthodologies communes (Tier 1, et 2) , des données spécifiques aux secteurs clés (Énergie, Agriculture, UTCATF, Déchets et PIUP). . De plus, ce inventaire est  aligné avec les objectifs de la CDN et respectent les exigences de la décision 18/CMA.1 en matière de cohérence des données, d’évitement du double comptage, et de gestion des mécanismes de marché, renforçant ainsi la transparence et la crédibilité des rapports soumis.</t>
  </si>
  <si>
    <t>Les projections d'émissions ont concerné les secteurs Energie, Transport, UTCATF, Agriculture, Déchets , PIUP et Indicateurs NDC et les  années concernées sont 2025, 2035 et 2045. A cet effet, les méthodes de projection suivantes ont été appliquées : Econométrique, Polynomiale, Regression linéaire; Régression multiples et Intensité. Ces méthodes sont basées sur les émissions, la population, le PIB, la consommation des engrais, la supperficie agricole, la consommation énergétique, la production industrielle, la production agricole, etc. Pour éviter les surestimations et les sousestimations, au niveau de chaque secteur d'activité au moins deux méthodes ont été appliqué. Cela a permis d'analyser l'impact de chaque méthode afin de retenir la méthode qui reflète le contexte national tout en tenant conpte de l'évolution de certain paramètre évolutifs comme le PIB, la populatiuon du fait de leur sensibilité.  Aussi, les données d'entrées de ces méthodes sont les données d'entrées utilisées pour estimer les émissions à travers le logiciel IPCC.</t>
  </si>
  <si>
    <t xml:space="preserve">La NDC du Niger concerne deux secteurs à savoir le secteur AFAT et le secteur de l'Energie. Le suivi de la mise en œuvre de cette NDC a concerné ces deux secteurs. Les données ont été collectées sur la période 2021-2024 auprès des parties prenantes concernées par la mise en oeuvre de la NDC. Ces données concernes les réalisations physiques des indicateurs et cibles contenus dans la NDC. Pour évaluer les objectifs de la NDC, deux outils ont été utlisés. Il s'agit de l'outil GACMO pour le secteur de l'Energie et de l'Outil EX-ANT de la FAO pour le secteur AFAT. Pour rappel ces deux outils ont été utlisés par le passé pour définir les cibles et les objectifs de la NDC. </t>
  </si>
  <si>
    <t>Les méthodes et approches utlisées pour évaluer les objectifs de la NDC sont (i) la collecte des données et informations, notamment les réalisations physiques des cibles de la NDC sur la période 2021-2024; (ii) analyse de ces données et informations; (iii) formaulation des hypothèses; (iv) utilisation des outils, notamment GACMO et EX-ANTE; (v) analyse des résultats issus de ces outils; et (vi) comparaison des résultats par rapport aux objectifs.</t>
  </si>
  <si>
    <t xml:space="preserve">Dans le cadre de la définition des objectifs de la NDC, les bases de référence ont été définies à travers les outils GACMO pour le secteur de l'Energie et EX-ANTE pour le secteur AFAT. Les memes outils ont été utilisés pour évaluer les objectifs de la NDC. </t>
  </si>
  <si>
    <t xml:space="preserve">Les mêmes méthodes et approches ont été utlisés pour la définition des indicateurs et pour l'évaluation des objectifs quantifiés de la NDC. En effet, comme la formulation des indicateurs et objectifs de la NDC, les outils et méthodes utitilisés sont GACMO et  EX-ANTE. Ces mêmes outils et méthodes sont utilisées pour évaluer les objectifs. </t>
  </si>
  <si>
    <t>NA</t>
  </si>
  <si>
    <t xml:space="preserve">Dans le cadre du NIR, les lignes dIrectrices 2006 et le logiciel IPCC2006 version publiée le 2 juillet 2024 ont été utilisées. Les résultats issus ont été également utlisés pour projeter les émissions à l'aide des méthodes et outils appropriés </t>
  </si>
  <si>
    <t>Pour les projections des émissions, les paramètres suivants ont été utilisés : Consommation énergétique dans le secteur de l'énergie (GWh) ; Consommation carburant dans le secteur des transports (tonnes) ; Consommation d'énergie dans le secteur PIUP (GWh) ; PIB (Millions USD) ; Population total (Millions par habitant) ; Population urbaine (Millions par habitant ; Population rurale (Millions par habitant), Production de déchets ( Millions de tonnes) ; Production totale agricole (Millions de tonnes) ; Quantité d'engrains (tonnes) ; Cheptels (tête) ;Parc auto (nombre).</t>
  </si>
  <si>
    <t xml:space="preserve">Le suivi du progrès découlant de la mise en oeuvre des politiques et mesures  a été évalué à travers  deux outils . Il s'agit de l'outil GACMO pour le secteur de l'Energie et de l'Outil EX-ANT de la FAO pour le secteur AFAT. Pour rappel ces deux outils ont été utlisés par le passé pour définir les cibles et les objectifs de la NDC. </t>
  </si>
  <si>
    <t>Pour toute information,voir le point 6.5.2  du NIR</t>
  </si>
  <si>
    <t>Pour toute informations, voir le point 6.5.3. du NIR</t>
  </si>
  <si>
    <t xml:space="preserve">Le Niger s'est  inspiré de toute les méthodologies, les outils et les directives dévéloppées par le GIEC, le CGE et cela à travers les actions de renforcement des capacités. </t>
  </si>
  <si>
    <t xml:space="preserve">Pour éviter le double comptage, chaque mesure définie dans la NDC a été associée à des cibles et indicateurs selon le secteur. Le niveau de réalisation physique a été collecté par cible/indicateur sur la période 2021-2024 et par secteur, notamment AFAT et Energie. Par la suite, les cibles ont été évalué selon le secteur avec des outils spécifique au secteur concerné. Le niveau de réduction des cibles obtenu par la suite  a été associé à la mesure concernée. Le cumul de réduction évitée des mesures correspond au niveau de réduction du secteur. </t>
  </si>
  <si>
    <t xml:space="preserve">Dans le cadre de la formulation des objectifs et cibles de la NDC, les deux outils utilsés sont EX-ANTE pour le secteur AFAT et GACMO pour le secteur Energie. Pour assurer la cohérence des informations communiqué, en plus des hypoyhèses, ces outils ont été utilisés pour évaluer le niveau de réduction des émissions afin de comparer si les objectifs sont atteints ou pas. La couverture des données collectées est 2021-2024. Les données proviennent des ministères concernés par la mise en oeuvre de la NDC. </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</si>
  <si>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</si>
  <si>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En plus du passage du Tier II pour le secteur UTCATF et pour certaine catégories des secteurs (Dechets et PIUP), pour tous les secteus concernés du NIR, et en déhors de l'actualisation et de la désagréation des données d'activités pour certaines catégories et sous-catégories  la cohérence a été maintenue entre les données et les informations sur la série  temporelle concernée. Il y'a pas eu des changements méthodologiques par rapport aux informations communiqué précédement (Voir le rapport NIR). Les écarts constatés dans le dernier NIR et ceux communiqués est dus à l'utilisation de AR5 en lieu et place du AR4 en plus de l'amélioration des données et du passage au Tier II.</t>
  </si>
  <si>
    <t>Voir les rapports NIR et NDC</t>
  </si>
  <si>
    <t xml:space="preserve">La NDC couvre deux secteurs à savoir AFAT et Energie. A cet effet, toutes les catégories et sous-catégories de ces deux secteurs sont inclues. </t>
  </si>
  <si>
    <t>Dans le cadre du processus de la NDC 3.0, le pays envisage de prendre en compte  tous les secteurs d'activités.</t>
  </si>
  <si>
    <t>Le Niger a commmuniqué au Secrétariat de la CCNUCC les informations de ces émissions de GES à travers le Rapport d'Inventaire National (RIN). Ce rapport analyse les émissions sur la série temporelle 1990-2022. Pour garantir l’exactitude, l’exhaustivité et l’utilisation de  données et informations dans le logiciel IPCC, des activités de contrôle qualité ont été menées avec les membres du Système National MNV de la Transparence des mesures et de l’appui. Ces activités concernent entre autres :
-	La formulation des hypothèses et désagrégation des combustibles par sous-catégorie d’activité à partir du bilan énergétique national ;
-	La vérification des données et informations collectées auprès des points focaux IGES ; 
-	Le croisement des données et informations collectées auprès des unités industrielles avec celles obtenues à partir des bilans énergétiques nationaux ;
-	La validation des données et informations avec les membres de l’équipe d’experts nationaux IGES et les détenteurs de ces données et informations ;
-	La vérification entre les valeurs spécifiques nationales utilisées avec celles fournies par les lignes directrices du GIEC ainsi que les bonnes pratiques en matière d’inventaire ;
-	La comparaison et la vérification des émissions estimées dans l’actuel inventaire et celles déclarées dans le RBA et la QCN.
Aussi, pour tous les secteurs d'activités concernés par le NIR, la cohérence temporelle  a été vérifiée conformément aux directives du GIEC contenues dans le volume 1, chapitre 5 des lignes directrices 2006. En effet, l’estimation des émissions de GES de la série temporelle 1990-2022 a été fait à l’aide de la même méthode et des mêmes sources de données et informations pour toutes les années.</t>
  </si>
  <si>
    <t>Inventory Year: 2022</t>
  </si>
  <si>
    <t/>
  </si>
  <si>
    <t>Emissions
(Gg)</t>
  </si>
  <si>
    <t>Emissions
CO2 Equivalents (Gg)</t>
  </si>
  <si>
    <t>Categories</t>
  </si>
  <si>
    <t>Net CO2 (1)(2)</t>
  </si>
  <si>
    <t>CH4</t>
  </si>
  <si>
    <t>N2O</t>
  </si>
  <si>
    <t>Other halogenated gases with CO2 equivalent conversion factors (3)</t>
  </si>
  <si>
    <t>Other halogenated gases without CO2 equivalent conversion factors (4)</t>
  </si>
  <si>
    <t>NOx</t>
  </si>
  <si>
    <t>CO</t>
  </si>
  <si>
    <t>NMVOCs</t>
  </si>
  <si>
    <t>SO2</t>
  </si>
  <si>
    <t xml:space="preserve">Total National Emissions and Removals </t>
  </si>
  <si>
    <t xml:space="preserve">1 - Energy </t>
  </si>
  <si>
    <t xml:space="preserve">   1.A - Fuel Combustion Activities </t>
  </si>
  <si>
    <t xml:space="preserve">      1.A.1 - Energy Industries </t>
  </si>
  <si>
    <t xml:space="preserve">      1.A.2 - Manufacturing Industries and Construction </t>
  </si>
  <si>
    <t xml:space="preserve">      1.A.3 - Transport </t>
  </si>
  <si>
    <t xml:space="preserve">      1.A.4 - Other Sectors </t>
  </si>
  <si>
    <t xml:space="preserve">      1.A.5 - Non-Specified </t>
  </si>
  <si>
    <t xml:space="preserve">   1.B - Fugitive emissions from fuels </t>
  </si>
  <si>
    <t xml:space="preserve">      1.B.1 - Solid Fuels </t>
  </si>
  <si>
    <t xml:space="preserve">      1.B.2 - Oil and Natural Gas </t>
  </si>
  <si>
    <t xml:space="preserve">      1.B.3 - Other emissions from Energy Production </t>
  </si>
  <si>
    <t xml:space="preserve">   1.C - Carbon dioxide Transport and Storage </t>
  </si>
  <si>
    <t xml:space="preserve">      1.C.1 - Transport of CO2 </t>
  </si>
  <si>
    <t xml:space="preserve">      1.C.2 - Injection and Storage </t>
  </si>
  <si>
    <t xml:space="preserve">      1.C.3 - Other </t>
  </si>
  <si>
    <t xml:space="preserve">2 - Industrial Processes and Product Use </t>
  </si>
  <si>
    <t xml:space="preserve">   2.A - Mineral Industry </t>
  </si>
  <si>
    <t xml:space="preserve">      2.A.1 - Cement production </t>
  </si>
  <si>
    <t xml:space="preserve">      2.A.2 - Lime production </t>
  </si>
  <si>
    <t xml:space="preserve">      2.A.3 - Glass Production </t>
  </si>
  <si>
    <t xml:space="preserve">      2.A.4 - Other Process Uses of Carbonates </t>
  </si>
  <si>
    <t xml:space="preserve">      2.A.5 - Other (please specify) </t>
  </si>
  <si>
    <t xml:space="preserve">   2.B - Chemical Industry </t>
  </si>
  <si>
    <t xml:space="preserve">      2.B.1 - Ammonia Production </t>
  </si>
  <si>
    <t xml:space="preserve">      2.B.2 - Nitric Acid Production </t>
  </si>
  <si>
    <t xml:space="preserve">      2.B.3 - Adipic Acid Production </t>
  </si>
  <si>
    <t xml:space="preserve">      2.B.4 - Caprolactam, Glyoxal and Glyoxylic Acid Production </t>
  </si>
  <si>
    <t xml:space="preserve">      2.B.5 - Carbide Production </t>
  </si>
  <si>
    <t xml:space="preserve">      2.B.6 - Titanium Dioxide Production </t>
  </si>
  <si>
    <t xml:space="preserve">      2.B.7 - Soda Ash Production </t>
  </si>
  <si>
    <t xml:space="preserve">      2.B.8 - Petrochemical and Carbon Black Production </t>
  </si>
  <si>
    <t xml:space="preserve">      2.B.9 - Fluorochemical Production </t>
  </si>
  <si>
    <t xml:space="preserve">      2.B.10 - Hydrogen Production </t>
  </si>
  <si>
    <t xml:space="preserve">      2.B.11 - Other (Please specify) </t>
  </si>
  <si>
    <t xml:space="preserve">   2.C - Metal Industry </t>
  </si>
  <si>
    <t xml:space="preserve">      2.C.1 - Iron and Steel Production </t>
  </si>
  <si>
    <t xml:space="preserve">      2.C.2 - Ferroalloys Production </t>
  </si>
  <si>
    <t xml:space="preserve">      2.C.3 - Aluminium production </t>
  </si>
  <si>
    <t xml:space="preserve">      2.C.4 - Magnesium production </t>
  </si>
  <si>
    <t xml:space="preserve">      2.C.5 - Lead Production </t>
  </si>
  <si>
    <t xml:space="preserve">      2.C.6 - Zinc Production </t>
  </si>
  <si>
    <t xml:space="preserve">      2.C.7 - Rare Earths Production </t>
  </si>
  <si>
    <t xml:space="preserve">      2.C.8 - Other (please specify) </t>
  </si>
  <si>
    <t xml:space="preserve">   2.D - Non-Energy Products from Fuels and Solvent Use </t>
  </si>
  <si>
    <t xml:space="preserve">      2.D.1 - Lubricant Use </t>
  </si>
  <si>
    <t xml:space="preserve">      2.D.2 - Paraffin Wax Use </t>
  </si>
  <si>
    <t xml:space="preserve">      2.D.3 - Solvent Use </t>
  </si>
  <si>
    <t xml:space="preserve">      2.D.4 - Other (please specify) </t>
  </si>
  <si>
    <t xml:space="preserve">   2.E - Electronics Industry </t>
  </si>
  <si>
    <t xml:space="preserve">      2.E.1 - Integrated Circuit or Semiconductor </t>
  </si>
  <si>
    <t xml:space="preserve">      2.E.2 - TFT Flat Panel Display </t>
  </si>
  <si>
    <t xml:space="preserve">      2.E.3 - Photovoltaics </t>
  </si>
  <si>
    <t xml:space="preserve">      2.E.4 - Heat Transfer Fluid </t>
  </si>
  <si>
    <t xml:space="preserve">      2.E.5 - Other (please specify) </t>
  </si>
  <si>
    <t xml:space="preserve">   2.F - Product Uses as Substitutes for Ozone Depleting Substances </t>
  </si>
  <si>
    <t xml:space="preserve">      2.F.1 - Refrigeration and Air Conditioning </t>
  </si>
  <si>
    <t xml:space="preserve">      2.F.2 - Foam Blowing Agents </t>
  </si>
  <si>
    <t xml:space="preserve">      2.F.3 - Fire Protection </t>
  </si>
  <si>
    <t xml:space="preserve">      2.F.4 - Aerosols </t>
  </si>
  <si>
    <t xml:space="preserve">      2.F.5 - Solvents </t>
  </si>
  <si>
    <t xml:space="preserve">      2.F.6 - Other Applications (please specify) </t>
  </si>
  <si>
    <t xml:space="preserve">   2.G - Other Product Manufacture and Use </t>
  </si>
  <si>
    <t xml:space="preserve">      2.G.1 - Electrical Equipment </t>
  </si>
  <si>
    <t xml:space="preserve">      2.G.2 - SF6 and PFCs from Other Product Uses </t>
  </si>
  <si>
    <t xml:space="preserve">      2.G.3 - N2O from Product Uses </t>
  </si>
  <si>
    <t xml:space="preserve">      2.G.4 - Other (Please specify) </t>
  </si>
  <si>
    <t xml:space="preserve">   2.H - Other </t>
  </si>
  <si>
    <t xml:space="preserve">      2.H.1 - Pulp and Paper Industry </t>
  </si>
  <si>
    <t xml:space="preserve">      2.H.2 - Food and Beverages Industry </t>
  </si>
  <si>
    <t xml:space="preserve">      2.H.3 - Other (please specify) </t>
  </si>
  <si>
    <t xml:space="preserve">3 - Agriculture, Forestry, and Other Land Use </t>
  </si>
  <si>
    <t xml:space="preserve">   3.A - Livestock </t>
  </si>
  <si>
    <t xml:space="preserve">      3.A.1 - Enteric Fermentation </t>
  </si>
  <si>
    <t xml:space="preserve">      3.A.2 - Manure Management </t>
  </si>
  <si>
    <t xml:space="preserve">   3.B - Land </t>
  </si>
  <si>
    <t xml:space="preserve">      3.B.1 - Forest land </t>
  </si>
  <si>
    <t xml:space="preserve">      3.B.2 - Cropland </t>
  </si>
  <si>
    <t xml:space="preserve">      3.B.3 - Grassland </t>
  </si>
  <si>
    <t xml:space="preserve">      3.B.4 - Wetlands </t>
  </si>
  <si>
    <t xml:space="preserve">      3.B.5 - Settlements </t>
  </si>
  <si>
    <t xml:space="preserve">      3.B.6 - Other Land </t>
  </si>
  <si>
    <t xml:space="preserve">   3.C - Aggregate sources and non-CO2 emissions sources on land </t>
  </si>
  <si>
    <t xml:space="preserve">      3.C.1 - Burning </t>
  </si>
  <si>
    <t xml:space="preserve">      3.C.2 - Liming </t>
  </si>
  <si>
    <t xml:space="preserve">      3.C.3 - Urea application </t>
  </si>
  <si>
    <t xml:space="preserve">      3.C.4 - Direct N2O Emissions from managed soils </t>
  </si>
  <si>
    <t xml:space="preserve">      3.C.5 - Indirect N2O Emissions from managed soils </t>
  </si>
  <si>
    <t xml:space="preserve">      3.C.6 - Indirect N2O Emissions from manure management </t>
  </si>
  <si>
    <t xml:space="preserve">      3.C.7 - Rice cultivation </t>
  </si>
  <si>
    <t xml:space="preserve">      3.C.8 - CH4 from Drained Organic Soils </t>
  </si>
  <si>
    <t xml:space="preserve">      3.C.9 - CH4 from Drainage Ditches on Organic Soils </t>
  </si>
  <si>
    <t xml:space="preserve">      3.C.10 - CH4 from Rewetting of Organic Soils </t>
  </si>
  <si>
    <t xml:space="preserve">      3.C.11 - CH4 Emissions from Rewetting of Mangroves and Tidal Marshes </t>
  </si>
  <si>
    <t xml:space="preserve">      3.C.12 - N2O Emissions from Aquaculture </t>
  </si>
  <si>
    <t xml:space="preserve">      3.C.13 - CH4 Emissions from Rewetted and Created Wetlands on Inland Wetland Mineral Soils </t>
  </si>
  <si>
    <t xml:space="preserve">      3.C.14 - Other (please specify) </t>
  </si>
  <si>
    <t xml:space="preserve">   3.D - Other </t>
  </si>
  <si>
    <t xml:space="preserve">      3.D.1 - Harvested Wood Products </t>
  </si>
  <si>
    <t xml:space="preserve">      3.D.2 - Other (please specify) </t>
  </si>
  <si>
    <t xml:space="preserve">4 - Waste </t>
  </si>
  <si>
    <t xml:space="preserve">   4.A - Solid Waste Disposal </t>
  </si>
  <si>
    <t xml:space="preserve">   4.B - Biological Treatment of Solid Waste </t>
  </si>
  <si>
    <t xml:space="preserve">   4.C - Incineration and Open Burning of Waste </t>
  </si>
  <si>
    <t xml:space="preserve">   4.D - Wastewater Treatment and Discharge </t>
  </si>
  <si>
    <t xml:space="preserve">   4.E - Other (please specify) </t>
  </si>
  <si>
    <t xml:space="preserve">5 - Other </t>
  </si>
  <si>
    <t xml:space="preserve">   5.A - Indirect N2O emissions from the atmospheric deposition of nitrogen in NOx and NH3 </t>
  </si>
  <si>
    <t xml:space="preserve">   5.B - Indirect CO2 emissions from the atmospheric oxidation of CH4, CO and NMVOC </t>
  </si>
  <si>
    <t xml:space="preserve">   5.C - Other </t>
  </si>
  <si>
    <t>Memo Items (5)</t>
  </si>
  <si>
    <t xml:space="preserve">International Bunkers </t>
  </si>
  <si>
    <t xml:space="preserve">   1.A.3.a.i - International Aviation (International Bunkers) (1)</t>
  </si>
  <si>
    <t xml:space="preserve">   1.A.3.a.i - Indirect N2O emissions from the atmospheric deposition of nitrogen in NOX and NH3</t>
  </si>
  <si>
    <t xml:space="preserve">   1.A.3.a.i - Indirect CO2 emissions from the atmospheric oxidation of CH4, CO and NMVOC</t>
  </si>
  <si>
    <t xml:space="preserve">   1.A.3.d.i - International water-borne navigation (International bunkers) (1)</t>
  </si>
  <si>
    <t xml:space="preserve">   1.A.3.d.i - Indirect N2O emissions from the atmospheric deposition of nitrogen in NOX and NH3</t>
  </si>
  <si>
    <t xml:space="preserve">   1.A.3.d.i - Indirect CO2 emissions from the atmospheric oxidation of CH4, CO and NMVOC</t>
  </si>
  <si>
    <t>1.A.5.c - Multilateral Operations (1)(2)</t>
  </si>
  <si>
    <t>1.A.5.c - Indirect N2O emissions from the atmospheric deposition of nitrogen in NOX and NH3</t>
  </si>
  <si>
    <t>1.A.5.c - Indirect CO2 emissions from the atmospheric oxidation of CH4, CO and NMVOC</t>
  </si>
  <si>
    <t>La Contribution Déterminée au niveau National (CDN) du Niger vise à contribuer à l'effort mondial de lutte contre les changements climatiques tout en répondant aux priorités nationales de développement durable. Ses objectifs incluent une réduction des émissions de gaz à effet de serre de manière inconditionnelle de 22,75 % d'ici 2030 pour le secteur Agriculture, Foresterie et Autres Terres (AFAT) et de 11,20 % d'ici 2025 pour le secteur de l'Énergie, par rapport à un scénario de référence. Avec un appui international, ces cibles deviennent conditionnelles, atteignant une réduction de 48 % pour le secteur de l'Énergie d'ici 2030. La CDN intègre à la fois des objectifs d'atténuation, visant à réduire les émissions, et d'adaptation, visant à renforcer la résilience des écosystèmes et des communautés face aux impacts climatiques, avec une attention particulière à la sécurité alimentaire, à la gestion durable des ressources naturelles et à la promotion des énergies renouvelables.</t>
  </si>
  <si>
    <t>La CDN du Niger établit des objectifs pour des périodes cibles spécifiques, se déclinant de manière pluriannuelle. Les périodes principales incluent 2025 pour les premiers objectifs intermédiaires et 2030 pour les cibles globales</t>
  </si>
  <si>
    <t>La CDN du Niger fixe ses objectifs de réduction des émissions de gaz à effet de serre par rapport à un scénario de référence "business-as-usual" (BAU), qui représente l'évolution des émissions sans actions supplémentaires. Les points de départ sont basés sur les inventaires des émissions , avec des projections jusqu'en 2030. Pour le secteur de l'Énergie, Avec 2024 comme année de référence, le niveau de référence des émissions est évalué à 11,756 millions de tonnes équivalent CO₂ en 2030 selon le scénario BAU. Pour le secteur Agriculture, Foresterie et Autres Terres (AFAT) et avec 2014 comme année de référence, le niveau de référence  est estimé à 107,296 millions de tonnes équivalent CO₂ en 2030.</t>
  </si>
  <si>
    <t>La mise en œuvre de la CDN du Niger s'étend sur la période de 2021 à 2030, avec des jalons intermédiaires fixés à 2025 pour atteindre certaines cibles, notamment dans les secteurs de  l'Énergie et l'Agriculture, Foresterie et Autres Terres (AFAT). Ce calendrier est conçu pour permettre une progression graduelle des actions climatiques, tout en assurant un suivi et une évaluation régulière des progrès, afin de garantir l’atteinte des objectifs finaux à l’horizon 2030</t>
  </si>
  <si>
    <t>La CDN du Niger couvre les secteurs de l’Agriculture, Foresterie et Autres Terres (AFAT) et de l'Énergie, avec un accent sur des activités clés comme la gestion durable des terres , la transition énergétique vers les renouvelables et l'éfficacité énergétique. Elle cible les principaux gaz à effet de serre, notamment le dioxyde de carbone (CO₂), le méthane (CH₄) et le protoxyde d’azote (N₂O), provenant des émissions liées à l’énergie, l’agriculture</t>
  </si>
  <si>
    <t xml:space="preserve">Dans le cadre de la mise en œuvre de l'Article 6, le Secrétariat Exécutif du CNEDD a été désigné comme l'Autorité Nationale dudit Article. A cet effet, un point focal national dudit Article a été désigné et communiqué au Secrétariat de UNFCCC. Aussi, actuellement la formulation d'une Stratégie nationale dudit Article est en cours avec le Ministère en charge de l'Environnement. </t>
  </si>
  <si>
    <t xml:space="preserve">En outre, selon les résultats du rapport d’inventaire national (RIN) relatif à la transparence, les émissions totales nettes recalculées des secteurs AFAT et Energie sont respectivement (-) 5400,67 GgCO2eq et 4 749,70 GgCO2eq pour l’année 2014 (CNEDD, 2024). </t>
  </si>
  <si>
    <t xml:space="preserve">Les informations relatives aux émissions communiquées dans la CDN émanent du rapport provisoire de  l’inventaire des GES de la QCN (année de référence 2014). Les résultats de cet inventaire ont établi les émissions/absorptions pour les deux secteurs concernés par la CDN,notamment AFAT et Energie  sont respectivement  23 952,674 GgCO2eq soit 88,30 % et 3 833,789 GgCO2eq (9,30 %) . En outre, selon les résultats du rapport d’inventaire national (RIN) relatif à la transparence, les émissions totales nettes recalculées des secteurs AFAT et Energie sont respectivement (-) 5400,67 GgCO2eq et 4 749,70 GgCO2eq pour l’année 2014 . </t>
  </si>
  <si>
    <t>Pour le secteur de l'Energie la valeur de reduction atteinte sur la période 2021-2024 est de 959,85 KtCO2eq; soit une reduction de  14,62% par rapport à la valeur cible Conditionnelle et inconditionnelle.
Quant au secteur de l'AFAT la valeur de reduction atteinte sur la période 2021-2024 est de 10 593,23  KtCO2eq ; soit une reduction de 6,56%.</t>
  </si>
  <si>
    <t>Année Cible : 2030
Valeur Cible de réduction Conditionnelle &amp; inconditionnelle pour le secteur Energie : 6 565,56 KtCO2eq
Valeur Cible de reduction Conditionnelleé&amp; inconditionnelle pour le secteur AFAT : 161 586, 45  KtCO2eq
Valeur de reduction Conditionnelle&amp; inconditionnelle  atteinte sur  la période 2021-2024  pour le secteur  Energie : 959,85 KtCO2eq
Valeur de reduction Conditionnelle &amp; inconditionnelle  atteinte sur la pérode 2021-2024  pour le secteur  AFAT :10 593,23   KtCO2eq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</si>
</sst>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_-* #,##0_-;\-* #,##0_-;_-* &quot;-&quot;??_-;_-@_-"/>
    <numFmt numFmtId="167" formatCode="0.000"/>
  </numFmts>
  <fonts count="63" x14ac:knownFonts="1">
    <font>
      <sz val="11"/>
      <color theme="1"/>
      <name val="Calibri"/>
      <family val="2"/>
      <charset val="204"/>
      <scheme val="minor"/>
    </font>
    <font>
      <sz val="11"/>
      <color theme="1"/>
      <name val="Calibri"/>
      <family val="2"/>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i/>
      <vertAlign val="superscript"/>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vertAlign val="superscript"/>
      <sz val="11"/>
      <color theme="1"/>
      <name val="Calibri"/>
      <family val="2"/>
      <charset val="204"/>
      <scheme val="minor"/>
    </font>
    <font>
      <i/>
      <sz val="9"/>
      <color theme="1"/>
      <name val="Calibri"/>
      <family val="2"/>
      <charset val="204"/>
      <scheme val="minor"/>
    </font>
    <font>
      <i/>
      <vertAlign val="superscript"/>
      <sz val="9"/>
      <color theme="1"/>
      <name val="Calibri"/>
      <family val="2"/>
      <charset val="204"/>
      <scheme val="minor"/>
    </font>
    <font>
      <vertAlign val="superscript"/>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i/>
      <vertAlign val="superscrip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vertAlign val="superscript"/>
      <sz val="10"/>
      <color theme="1"/>
      <name val="Calibri"/>
      <family val="2"/>
      <charset val="204"/>
      <scheme val="minor"/>
    </font>
    <font>
      <sz val="10"/>
      <name val="Calibri"/>
      <family val="2"/>
      <charset val="204"/>
      <scheme val="minor"/>
    </font>
    <font>
      <i/>
      <sz val="10"/>
      <name val="Calibri"/>
      <family val="2"/>
      <charset val="204"/>
      <scheme val="minor"/>
    </font>
    <font>
      <sz val="10"/>
      <color theme="6" tint="-0.249977111117893"/>
      <name val="Calibri"/>
      <family val="2"/>
      <charset val="204"/>
      <scheme val="minor"/>
    </font>
    <font>
      <u/>
      <sz val="10"/>
      <color theme="6" tint="-0.249977111117893"/>
      <name val="Calibri"/>
      <family val="2"/>
      <charset val="204"/>
      <scheme val="minor"/>
    </font>
    <font>
      <vertAlign val="superscript"/>
      <sz val="10"/>
      <name val="Calibri"/>
      <family val="2"/>
      <charset val="204"/>
      <scheme val="minor"/>
    </font>
    <font>
      <sz val="11"/>
      <name val="Calibri"/>
      <family val="2"/>
      <charset val="204"/>
      <scheme val="minor"/>
    </font>
    <font>
      <i/>
      <sz val="12"/>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i/>
      <vertAlign val="superscript"/>
      <sz val="12"/>
      <color theme="1"/>
      <name val="Calibri"/>
      <family val="2"/>
      <charset val="204"/>
      <scheme val="minor"/>
    </font>
    <font>
      <sz val="14"/>
      <color theme="1"/>
      <name val="Calibri"/>
      <family val="2"/>
      <charset val="204"/>
      <scheme val="minor"/>
    </font>
    <font>
      <i/>
      <vertAlign val="superscript"/>
      <sz val="12"/>
      <name val="Calibri"/>
      <family val="2"/>
      <charset val="204"/>
      <scheme val="minor"/>
    </font>
    <font>
      <vertAlign val="superscript"/>
      <sz val="12"/>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color theme="1"/>
      <name val="Calibri"/>
      <family val="2"/>
      <charset val="204"/>
      <scheme val="minor"/>
    </font>
    <font>
      <b/>
      <i/>
      <vertAlign val="superscript"/>
      <sz val="10"/>
      <color theme="1"/>
      <name val="Calibri"/>
      <family val="2"/>
      <charset val="204"/>
      <scheme val="minor"/>
    </font>
    <font>
      <b/>
      <i/>
      <sz val="10"/>
      <name val="Calibri"/>
      <family val="2"/>
      <charset val="204"/>
      <scheme val="minor"/>
    </font>
    <font>
      <b/>
      <sz val="11"/>
      <name val="Calibri"/>
      <family val="2"/>
      <charset val="204"/>
      <scheme val="minor"/>
    </font>
    <font>
      <i/>
      <sz val="11"/>
      <name val="Calibri"/>
      <family val="2"/>
      <charset val="204"/>
      <scheme val="minor"/>
    </font>
    <font>
      <i/>
      <vertAlign val="superscript"/>
      <sz val="11"/>
      <name val="Calibri"/>
      <family val="2"/>
      <charset val="204"/>
      <scheme val="minor"/>
    </font>
    <font>
      <b/>
      <sz val="14"/>
      <color theme="1"/>
      <name val="Calibri"/>
      <family val="2"/>
      <scheme val="minor"/>
    </font>
    <font>
      <sz val="11"/>
      <color theme="1"/>
      <name val="Calibri"/>
      <family val="2"/>
      <charset val="204"/>
      <scheme val="minor"/>
    </font>
    <font>
      <sz val="8"/>
      <name val="Calibri"/>
      <family val="2"/>
      <charset val="204"/>
      <scheme val="minor"/>
    </font>
    <font>
      <b/>
      <i/>
      <sz val="11"/>
      <color theme="1"/>
      <name val="Calibri"/>
      <family val="2"/>
      <scheme val="minor"/>
    </font>
    <font>
      <b/>
      <sz val="10"/>
      <color theme="6" tint="-0.249977111117893"/>
      <name val="Calibri"/>
      <family val="2"/>
      <scheme val="minor"/>
    </font>
    <font>
      <sz val="10"/>
      <color rgb="FF000000"/>
      <name val="Tahoma"/>
      <family val="2"/>
    </font>
    <font>
      <b/>
      <sz val="10"/>
      <color rgb="FF000000"/>
      <name val="Tahoma"/>
      <family val="2"/>
    </font>
    <font>
      <sz val="11"/>
      <color theme="1"/>
      <name val="Calibri"/>
      <family val="2"/>
    </font>
    <font>
      <sz val="8"/>
      <color rgb="FFFFFFFF"/>
      <name val="Arial"/>
      <family val="2"/>
    </font>
    <font>
      <b/>
      <sz val="8"/>
      <name val="Microsoft Sans Serif"/>
      <family val="2"/>
    </font>
    <font>
      <sz val="8"/>
      <color rgb="FF000000"/>
      <name val="Microsoft Sans Serif"/>
      <family val="2"/>
    </font>
    <font>
      <sz val="8"/>
      <name val="Microsoft Sans Serif"/>
      <family val="2"/>
    </font>
    <font>
      <sz val="8"/>
      <color rgb="FFFF00FF"/>
      <name val="Microsoft Sans Serif"/>
      <family val="2"/>
    </font>
    <font>
      <sz val="8"/>
      <color rgb="FF9955BB"/>
      <name val="Microsoft Sans Serif"/>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6" tint="0.59999389629810485"/>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rgb="FF799EDB"/>
        <bgColor rgb="FF000000"/>
      </patternFill>
    </fill>
    <fill>
      <patternFill patternType="solid">
        <fgColor rgb="FFD3D3D3"/>
        <bgColor rgb="FF000000"/>
      </patternFill>
    </fill>
    <fill>
      <patternFill patternType="solid">
        <fgColor rgb="FF90EE90"/>
        <bgColor rgb="FF000000"/>
      </patternFill>
    </fill>
  </fills>
  <borders count="3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theme="6" tint="0.39997558519241921"/>
      </right>
      <top style="thin">
        <color indexed="64"/>
      </top>
      <bottom style="thin">
        <color indexed="64"/>
      </bottom>
      <diagonal/>
    </border>
    <border>
      <left style="thin">
        <color theme="6" tint="0.39997558519241921"/>
      </left>
      <right style="medium">
        <color indexed="64"/>
      </right>
      <top style="thin">
        <color indexed="64"/>
      </top>
      <bottom style="thin">
        <color indexed="64"/>
      </bottom>
      <diagonal/>
    </border>
    <border>
      <left style="medium">
        <color indexed="64"/>
      </left>
      <right style="thin">
        <color theme="6" tint="0.39997558519241921"/>
      </right>
      <top/>
      <bottom style="thin">
        <color indexed="64"/>
      </bottom>
      <diagonal/>
    </border>
    <border>
      <left style="medium">
        <color indexed="64"/>
      </left>
      <right style="thin">
        <color theme="6" tint="0.39997558519241921"/>
      </right>
      <top/>
      <bottom style="medium">
        <color indexed="64"/>
      </bottom>
      <diagonal/>
    </border>
    <border>
      <left style="thin">
        <color theme="6" tint="0.39997558519241921"/>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1" fillId="0" borderId="0"/>
    <xf numFmtId="9" fontId="50" fillId="0" borderId="0" applyFont="0" applyFill="0" applyBorder="0" applyAlignment="0" applyProtection="0"/>
    <xf numFmtId="43" fontId="50" fillId="0" borderId="0" applyFont="0" applyFill="0" applyBorder="0" applyAlignment="0" applyProtection="0"/>
  </cellStyleXfs>
  <cellXfs count="226">
    <xf numFmtId="0" fontId="0" fillId="0" borderId="0" xfId="0"/>
    <xf numFmtId="0" fontId="0" fillId="2" borderId="0" xfId="0" applyFill="1"/>
    <xf numFmtId="0" fontId="2" fillId="2" borderId="0" xfId="0" applyFont="1" applyFill="1"/>
    <xf numFmtId="0" fontId="6" fillId="3" borderId="3" xfId="0" applyFont="1" applyFill="1" applyBorder="1" applyAlignment="1">
      <alignment horizontal="justify" vertical="center" wrapText="1"/>
    </xf>
    <xf numFmtId="0" fontId="18" fillId="2" borderId="0" xfId="0" applyFont="1" applyFill="1"/>
    <xf numFmtId="0" fontId="17" fillId="2" borderId="0" xfId="0" applyFont="1" applyFill="1"/>
    <xf numFmtId="0" fontId="21" fillId="2" borderId="0" xfId="0" applyFont="1" applyFill="1"/>
    <xf numFmtId="0" fontId="24" fillId="2" borderId="0" xfId="1" applyFont="1" applyFill="1"/>
    <xf numFmtId="0" fontId="24" fillId="2" borderId="0" xfId="1" applyFont="1" applyFill="1" applyAlignment="1">
      <alignment vertical="top"/>
    </xf>
    <xf numFmtId="0" fontId="24" fillId="3" borderId="1" xfId="1" applyFont="1" applyFill="1" applyBorder="1" applyAlignment="1">
      <alignment horizontal="left" vertical="center" wrapText="1" indent="1"/>
    </xf>
    <xf numFmtId="0" fontId="24" fillId="3" borderId="1" xfId="1" applyFont="1" applyFill="1" applyBorder="1" applyAlignment="1">
      <alignment horizontal="left" vertical="center" wrapText="1"/>
    </xf>
    <xf numFmtId="0" fontId="26" fillId="3" borderId="2" xfId="1" applyFont="1" applyFill="1" applyBorder="1" applyAlignment="1">
      <alignment vertical="center" wrapText="1"/>
    </xf>
    <xf numFmtId="0" fontId="24" fillId="3" borderId="1" xfId="1" applyFont="1" applyFill="1" applyBorder="1" applyAlignment="1">
      <alignment horizontal="left" vertical="center"/>
    </xf>
    <xf numFmtId="0" fontId="25" fillId="3" borderId="1" xfId="1" applyFont="1" applyFill="1" applyBorder="1" applyAlignment="1">
      <alignment horizontal="center" vertical="center"/>
    </xf>
    <xf numFmtId="0" fontId="24" fillId="3" borderId="1" xfId="1" applyFont="1" applyFill="1" applyBorder="1" applyAlignment="1">
      <alignment horizontal="center" vertical="center"/>
    </xf>
    <xf numFmtId="0" fontId="33" fillId="3" borderId="1" xfId="1" applyFont="1" applyFill="1" applyBorder="1" applyAlignment="1">
      <alignment horizontal="left" vertical="center" wrapText="1"/>
    </xf>
    <xf numFmtId="0" fontId="33" fillId="3" borderId="1" xfId="1" applyFont="1" applyFill="1" applyBorder="1" applyAlignment="1">
      <alignment vertical="center" wrapText="1"/>
    </xf>
    <xf numFmtId="0" fontId="18" fillId="2" borderId="0" xfId="0" applyFont="1" applyFill="1" applyAlignment="1">
      <alignment horizontal="center" vertical="center"/>
    </xf>
    <xf numFmtId="0" fontId="22" fillId="2" borderId="0" xfId="0" applyFont="1" applyFill="1"/>
    <xf numFmtId="0" fontId="22" fillId="2" borderId="0" xfId="0" applyFont="1" applyFill="1" applyAlignment="1">
      <alignment wrapText="1"/>
    </xf>
    <xf numFmtId="0" fontId="0" fillId="2" borderId="4" xfId="0" applyFill="1" applyBorder="1"/>
    <xf numFmtId="0" fontId="0" fillId="2" borderId="2"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3" xfId="0" applyFill="1" applyBorder="1"/>
    <xf numFmtId="0" fontId="0" fillId="2" borderId="9" xfId="0" applyFill="1" applyBorder="1"/>
    <xf numFmtId="0" fontId="35" fillId="6" borderId="2" xfId="0" applyFont="1" applyFill="1" applyBorder="1"/>
    <xf numFmtId="0" fontId="36" fillId="6" borderId="2" xfId="0" applyFont="1" applyFill="1" applyBorder="1" applyAlignment="1">
      <alignment horizontal="center" wrapText="1"/>
    </xf>
    <xf numFmtId="0" fontId="35" fillId="6" borderId="3" xfId="0" applyFont="1" applyFill="1" applyBorder="1"/>
    <xf numFmtId="0" fontId="15" fillId="6" borderId="2" xfId="0" applyFont="1" applyFill="1" applyBorder="1"/>
    <xf numFmtId="0" fontId="15" fillId="6" borderId="3" xfId="0" applyFont="1" applyFill="1" applyBorder="1"/>
    <xf numFmtId="0" fontId="8" fillId="3" borderId="2" xfId="0" applyFont="1" applyFill="1" applyBorder="1"/>
    <xf numFmtId="0" fontId="0" fillId="3" borderId="0" xfId="0" applyFill="1"/>
    <xf numFmtId="0" fontId="0" fillId="3" borderId="3" xfId="0" applyFill="1" applyBorder="1"/>
    <xf numFmtId="0" fontId="9" fillId="3" borderId="1" xfId="0" applyFont="1" applyFill="1" applyBorder="1"/>
    <xf numFmtId="0" fontId="9" fillId="3" borderId="3" xfId="0" applyFont="1" applyFill="1" applyBorder="1"/>
    <xf numFmtId="0" fontId="38" fillId="0" borderId="0" xfId="0" applyFont="1"/>
    <xf numFmtId="0" fontId="36" fillId="4" borderId="1" xfId="0" applyFont="1" applyFill="1" applyBorder="1" applyAlignment="1">
      <alignment wrapText="1"/>
    </xf>
    <xf numFmtId="0" fontId="35" fillId="6" borderId="2" xfId="0" applyFont="1" applyFill="1" applyBorder="1" applyAlignment="1">
      <alignment horizontal="center" wrapText="1"/>
    </xf>
    <xf numFmtId="0" fontId="36" fillId="6" borderId="1" xfId="0" applyFont="1" applyFill="1" applyBorder="1" applyAlignment="1">
      <alignment horizontal="center" wrapText="1"/>
    </xf>
    <xf numFmtId="0" fontId="35" fillId="6" borderId="2" xfId="0" applyFont="1" applyFill="1" applyBorder="1" applyAlignment="1">
      <alignment wrapText="1"/>
    </xf>
    <xf numFmtId="0" fontId="24" fillId="3" borderId="2" xfId="1" applyFont="1" applyFill="1" applyBorder="1" applyAlignment="1">
      <alignment vertical="center" wrapText="1"/>
    </xf>
    <xf numFmtId="0" fontId="24" fillId="3" borderId="1" xfId="1" applyFont="1" applyFill="1" applyBorder="1" applyAlignment="1">
      <alignment horizontal="left" vertical="center" wrapText="1" indent="3"/>
    </xf>
    <xf numFmtId="0" fontId="18" fillId="3" borderId="3" xfId="0" applyFont="1" applyFill="1" applyBorder="1" applyAlignment="1">
      <alignment horizontal="justify" vertical="center" wrapText="1"/>
    </xf>
    <xf numFmtId="0" fontId="18" fillId="3" borderId="1" xfId="0" applyFont="1" applyFill="1" applyBorder="1" applyAlignment="1">
      <alignment horizontal="justify" vertical="center"/>
    </xf>
    <xf numFmtId="0" fontId="36" fillId="4" borderId="1" xfId="0" applyFont="1" applyFill="1" applyBorder="1" applyProtection="1">
      <protection locked="0"/>
    </xf>
    <xf numFmtId="0" fontId="18" fillId="5" borderId="3" xfId="0" applyFont="1" applyFill="1" applyBorder="1" applyAlignment="1" applyProtection="1">
      <alignment horizontal="justify" vertical="center" wrapText="1"/>
      <protection locked="0"/>
    </xf>
    <xf numFmtId="0" fontId="18" fillId="5" borderId="1" xfId="0" applyFont="1" applyFill="1" applyBorder="1" applyAlignment="1" applyProtection="1">
      <alignment horizontal="justify" vertical="center" wrapText="1"/>
      <protection locked="0"/>
    </xf>
    <xf numFmtId="0" fontId="18" fillId="5" borderId="1" xfId="0" applyFont="1" applyFill="1" applyBorder="1" applyAlignment="1" applyProtection="1">
      <alignment horizontal="justify" vertical="center"/>
      <protection locked="0"/>
    </xf>
    <xf numFmtId="0" fontId="22" fillId="3" borderId="1" xfId="0" applyFont="1" applyFill="1" applyBorder="1" applyAlignment="1">
      <alignment horizontal="left" vertical="center" indent="2"/>
    </xf>
    <xf numFmtId="0" fontId="18" fillId="5" borderId="3" xfId="0" applyFont="1" applyFill="1" applyBorder="1" applyAlignment="1" applyProtection="1">
      <alignment horizontal="left" vertical="center" wrapText="1" indent="3"/>
      <protection locked="0"/>
    </xf>
    <xf numFmtId="0" fontId="18" fillId="5" borderId="1" xfId="0" applyFont="1" applyFill="1" applyBorder="1" applyAlignment="1" applyProtection="1">
      <alignment horizontal="left" vertical="center" indent="3"/>
      <protection locked="0"/>
    </xf>
    <xf numFmtId="0" fontId="29" fillId="2" borderId="0" xfId="1" applyFont="1" applyFill="1"/>
    <xf numFmtId="0" fontId="26" fillId="3" borderId="2" xfId="1" applyFont="1" applyFill="1" applyBorder="1" applyAlignment="1">
      <alignment horizontal="center" vertical="center"/>
    </xf>
    <xf numFmtId="4" fontId="24" fillId="3" borderId="0" xfId="1" applyNumberFormat="1" applyFont="1" applyFill="1" applyAlignment="1">
      <alignment horizontal="center" vertical="center"/>
    </xf>
    <xf numFmtId="0" fontId="25" fillId="3" borderId="0" xfId="1" applyFont="1" applyFill="1" applyAlignment="1">
      <alignment horizontal="center" vertical="center"/>
    </xf>
    <xf numFmtId="0" fontId="24" fillId="3" borderId="0" xfId="1" applyFont="1" applyFill="1" applyAlignment="1">
      <alignment horizontal="center" vertical="center"/>
    </xf>
    <xf numFmtId="0" fontId="27" fillId="3" borderId="0" xfId="1" applyFont="1" applyFill="1" applyAlignment="1">
      <alignment horizontal="center" vertical="center"/>
    </xf>
    <xf numFmtId="0" fontId="26" fillId="3" borderId="1" xfId="1" applyFont="1" applyFill="1" applyBorder="1" applyAlignment="1">
      <alignment horizontal="center" vertical="center"/>
    </xf>
    <xf numFmtId="0" fontId="26" fillId="3" borderId="0" xfId="1" applyFont="1" applyFill="1" applyAlignment="1">
      <alignment vertical="center" wrapText="1"/>
    </xf>
    <xf numFmtId="0" fontId="26" fillId="3" borderId="0" xfId="1" applyFont="1" applyFill="1" applyAlignment="1">
      <alignment horizontal="center" vertical="center"/>
    </xf>
    <xf numFmtId="0" fontId="27" fillId="3" borderId="0" xfId="1" applyFont="1" applyFill="1" applyAlignment="1">
      <alignment vertical="center" wrapText="1"/>
    </xf>
    <xf numFmtId="0" fontId="26" fillId="3" borderId="3" xfId="1" applyFont="1" applyFill="1" applyBorder="1" applyAlignment="1">
      <alignment horizontal="center" vertical="center"/>
    </xf>
    <xf numFmtId="0" fontId="26" fillId="3" borderId="3" xfId="1" applyFont="1" applyFill="1" applyBorder="1" applyAlignment="1">
      <alignment vertical="center" wrapText="1"/>
    </xf>
    <xf numFmtId="0" fontId="24" fillId="5" borderId="1" xfId="1" applyFont="1" applyFill="1" applyBorder="1" applyAlignment="1" applyProtection="1">
      <alignment horizontal="center" vertical="center"/>
      <protection locked="0"/>
    </xf>
    <xf numFmtId="4" fontId="24" fillId="5" borderId="1" xfId="1" applyNumberFormat="1" applyFont="1" applyFill="1" applyBorder="1" applyAlignment="1" applyProtection="1">
      <alignment horizontal="center" vertical="center"/>
      <protection locked="0"/>
    </xf>
    <xf numFmtId="0" fontId="24" fillId="5" borderId="2" xfId="1" applyFont="1" applyFill="1" applyBorder="1" applyAlignment="1" applyProtection="1">
      <alignment horizontal="center" vertical="center"/>
      <protection locked="0"/>
    </xf>
    <xf numFmtId="0" fontId="26" fillId="5" borderId="1" xfId="1" applyFont="1" applyFill="1" applyBorder="1" applyAlignment="1" applyProtection="1">
      <alignment horizontal="center" vertical="center"/>
      <protection locked="0"/>
    </xf>
    <xf numFmtId="0" fontId="26" fillId="5" borderId="3" xfId="1" applyFont="1" applyFill="1" applyBorder="1" applyAlignment="1" applyProtection="1">
      <alignment horizontal="center" vertical="center"/>
      <protection locked="0"/>
    </xf>
    <xf numFmtId="0" fontId="24" fillId="5" borderId="3" xfId="1" applyFont="1" applyFill="1" applyBorder="1" applyAlignment="1" applyProtection="1">
      <alignment horizontal="center" vertical="center"/>
      <protection locked="0"/>
    </xf>
    <xf numFmtId="0" fontId="26" fillId="5" borderId="1" xfId="1" applyFont="1" applyFill="1" applyBorder="1" applyAlignment="1" applyProtection="1">
      <alignment vertical="center" wrapText="1"/>
      <protection locked="0"/>
    </xf>
    <xf numFmtId="0" fontId="27" fillId="5" borderId="0" xfId="1" applyFont="1" applyFill="1" applyAlignment="1" applyProtection="1">
      <alignment vertical="center" wrapText="1"/>
      <protection locked="0"/>
    </xf>
    <xf numFmtId="0" fontId="27" fillId="5" borderId="0" xfId="1" applyFont="1" applyFill="1" applyAlignment="1" applyProtection="1">
      <alignment horizontal="center" vertical="center"/>
      <protection locked="0"/>
    </xf>
    <xf numFmtId="0" fontId="26" fillId="5" borderId="2" xfId="1" applyFont="1" applyFill="1" applyBorder="1" applyAlignment="1" applyProtection="1">
      <alignment vertical="center" wrapText="1"/>
      <protection locked="0"/>
    </xf>
    <xf numFmtId="0" fontId="26" fillId="5" borderId="2" xfId="1" applyFont="1" applyFill="1" applyBorder="1" applyAlignment="1" applyProtection="1">
      <alignment horizontal="center" vertical="center"/>
      <protection locked="0"/>
    </xf>
    <xf numFmtId="0" fontId="24" fillId="5" borderId="1" xfId="1" applyFont="1" applyFill="1" applyBorder="1" applyAlignment="1">
      <alignment horizontal="left" vertical="center" wrapText="1" indent="1"/>
    </xf>
    <xf numFmtId="0" fontId="24" fillId="5" borderId="1" xfId="1" applyFont="1" applyFill="1" applyBorder="1" applyAlignment="1">
      <alignment horizontal="center" vertical="center"/>
    </xf>
    <xf numFmtId="4" fontId="24" fillId="5" borderId="1" xfId="1" applyNumberFormat="1" applyFont="1" applyFill="1" applyBorder="1" applyAlignment="1">
      <alignment horizontal="center" vertical="center"/>
    </xf>
    <xf numFmtId="0" fontId="25" fillId="5" borderId="1" xfId="1" applyFont="1" applyFill="1" applyBorder="1" applyAlignment="1">
      <alignment horizontal="center" vertical="center" wrapText="1"/>
    </xf>
    <xf numFmtId="0" fontId="36" fillId="5" borderId="1" xfId="0" applyFont="1" applyFill="1" applyBorder="1" applyAlignment="1" applyProtection="1">
      <alignment horizontal="center"/>
      <protection locked="0"/>
    </xf>
    <xf numFmtId="0" fontId="0" fillId="5" borderId="0" xfId="0" applyFill="1" applyProtection="1">
      <protection locked="0"/>
    </xf>
    <xf numFmtId="0" fontId="0" fillId="5" borderId="3" xfId="0" applyFill="1" applyBorder="1" applyProtection="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5" borderId="0" xfId="0" applyFill="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0" fillId="3" borderId="2" xfId="0" applyFill="1" applyBorder="1" applyAlignment="1">
      <alignment horizontal="center"/>
    </xf>
    <xf numFmtId="0" fontId="0" fillId="5" borderId="0" xfId="0" applyFill="1" applyAlignment="1" applyProtection="1">
      <alignment horizontal="center"/>
      <protection locked="0"/>
    </xf>
    <xf numFmtId="0" fontId="0" fillId="5" borderId="3" xfId="0" applyFill="1" applyBorder="1" applyAlignment="1" applyProtection="1">
      <alignment horizontal="center"/>
      <protection locked="0"/>
    </xf>
    <xf numFmtId="0" fontId="49" fillId="0" borderId="0" xfId="0" applyFont="1"/>
    <xf numFmtId="0" fontId="3" fillId="0" borderId="0" xfId="0" applyFont="1" applyAlignment="1">
      <alignment wrapText="1"/>
    </xf>
    <xf numFmtId="0" fontId="0" fillId="0" borderId="0" xfId="0" applyAlignment="1">
      <alignment horizontal="left" vertical="center" wrapText="1"/>
    </xf>
    <xf numFmtId="0" fontId="25" fillId="5" borderId="1" xfId="1" applyFont="1" applyFill="1" applyBorder="1" applyAlignment="1" applyProtection="1">
      <alignment horizontal="center" vertical="center" wrapText="1"/>
      <protection locked="0"/>
    </xf>
    <xf numFmtId="0" fontId="24" fillId="5" borderId="1" xfId="2" applyFont="1" applyFill="1" applyBorder="1" applyAlignment="1" applyProtection="1">
      <alignment horizontal="left" vertical="center" wrapText="1" indent="1"/>
      <protection locked="0"/>
    </xf>
    <xf numFmtId="164" fontId="24" fillId="5" borderId="1" xfId="1" applyNumberFormat="1" applyFont="1" applyFill="1" applyBorder="1" applyAlignment="1" applyProtection="1">
      <alignment horizontal="center" vertical="center"/>
      <protection locked="0"/>
    </xf>
    <xf numFmtId="165" fontId="24" fillId="5" borderId="1" xfId="1" applyNumberFormat="1" applyFont="1" applyFill="1" applyBorder="1" applyAlignment="1" applyProtection="1">
      <alignment horizontal="center" vertical="center"/>
      <protection locked="0"/>
    </xf>
    <xf numFmtId="3" fontId="24" fillId="5" borderId="1" xfId="1" applyNumberFormat="1" applyFont="1" applyFill="1" applyBorder="1" applyAlignment="1" applyProtection="1">
      <alignment horizontal="center" vertical="center"/>
      <protection locked="0"/>
    </xf>
    <xf numFmtId="10" fontId="25" fillId="5" borderId="1" xfId="3" applyNumberFormat="1" applyFont="1" applyFill="1" applyBorder="1" applyAlignment="1" applyProtection="1">
      <alignment horizontal="center" vertical="center" wrapText="1"/>
      <protection locked="0"/>
    </xf>
    <xf numFmtId="0" fontId="53" fillId="5" borderId="1" xfId="1" applyFont="1" applyFill="1" applyBorder="1" applyAlignment="1" applyProtection="1">
      <alignment vertical="center" wrapText="1"/>
      <protection locked="0"/>
    </xf>
    <xf numFmtId="0" fontId="0" fillId="5" borderId="13" xfId="0" applyFill="1" applyBorder="1" applyAlignment="1" applyProtection="1">
      <alignment horizontal="center" vertical="center" wrapText="1"/>
      <protection locked="0"/>
    </xf>
    <xf numFmtId="0" fontId="52" fillId="5" borderId="14"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center" vertical="center" wrapText="1"/>
      <protection locked="0"/>
    </xf>
    <xf numFmtId="4" fontId="6" fillId="5" borderId="15" xfId="0" applyNumberFormat="1" applyFont="1" applyFill="1" applyBorder="1" applyAlignment="1" applyProtection="1">
      <alignment horizontal="center" vertical="center" wrapText="1"/>
      <protection locked="0"/>
    </xf>
    <xf numFmtId="0" fontId="52" fillId="5" borderId="14" xfId="0" applyFont="1" applyFill="1" applyBorder="1" applyAlignment="1" applyProtection="1">
      <alignment horizontal="center" vertical="center" wrapText="1"/>
      <protection locked="0"/>
    </xf>
    <xf numFmtId="0" fontId="6" fillId="5" borderId="14" xfId="0" applyFont="1" applyFill="1" applyBorder="1" applyAlignment="1" applyProtection="1">
      <alignment horizontal="left" vertical="top" wrapText="1"/>
      <protection locked="0"/>
    </xf>
    <xf numFmtId="9" fontId="0" fillId="5" borderId="0" xfId="3" applyFont="1" applyFill="1" applyProtection="1">
      <protection locked="0"/>
    </xf>
    <xf numFmtId="0" fontId="0" fillId="5" borderId="0" xfId="0" applyFill="1" applyAlignment="1" applyProtection="1">
      <alignment wrapText="1"/>
      <protection locked="0"/>
    </xf>
    <xf numFmtId="43" fontId="0" fillId="5" borderId="0" xfId="4" applyFont="1" applyFill="1" applyProtection="1">
      <protection locked="0"/>
    </xf>
    <xf numFmtId="166" fontId="0" fillId="5" borderId="0" xfId="4" applyNumberFormat="1" applyFont="1" applyFill="1" applyProtection="1">
      <protection locked="0"/>
    </xf>
    <xf numFmtId="4" fontId="0" fillId="5" borderId="0" xfId="0" applyNumberFormat="1" applyFill="1" applyAlignment="1" applyProtection="1">
      <alignment horizontal="center"/>
      <protection locked="0"/>
    </xf>
    <xf numFmtId="0" fontId="35" fillId="6" borderId="0" xfId="0" applyFont="1" applyFill="1"/>
    <xf numFmtId="0" fontId="35" fillId="6" borderId="0" xfId="0" applyFont="1" applyFill="1" applyAlignment="1">
      <alignment horizontal="center" wrapText="1"/>
    </xf>
    <xf numFmtId="0" fontId="36" fillId="6" borderId="0" xfId="0" applyFont="1" applyFill="1" applyAlignment="1">
      <alignment horizontal="center" wrapText="1"/>
    </xf>
    <xf numFmtId="0" fontId="15" fillId="6" borderId="0" xfId="0" applyFont="1" applyFill="1"/>
    <xf numFmtId="0" fontId="36" fillId="5" borderId="0" xfId="0" applyFont="1" applyFill="1" applyAlignment="1" applyProtection="1">
      <alignment horizontal="center"/>
      <protection locked="0"/>
    </xf>
    <xf numFmtId="4" fontId="0" fillId="5" borderId="1" xfId="0" applyNumberFormat="1" applyFill="1" applyBorder="1" applyAlignment="1" applyProtection="1">
      <alignment horizontal="center"/>
      <protection locked="0"/>
    </xf>
    <xf numFmtId="4" fontId="0" fillId="5" borderId="3" xfId="0" applyNumberFormat="1" applyFill="1" applyBorder="1" applyAlignment="1" applyProtection="1">
      <alignment horizontal="center"/>
      <protection locked="0"/>
    </xf>
    <xf numFmtId="0" fontId="0" fillId="8" borderId="0" xfId="0" applyFill="1" applyProtection="1">
      <protection locked="0"/>
    </xf>
    <xf numFmtId="4" fontId="0" fillId="8" borderId="0" xfId="0" applyNumberFormat="1" applyFill="1" applyProtection="1">
      <protection locked="0"/>
    </xf>
    <xf numFmtId="43" fontId="0" fillId="8" borderId="0" xfId="4" applyFont="1" applyFill="1" applyProtection="1">
      <protection locked="0"/>
    </xf>
    <xf numFmtId="4" fontId="24" fillId="5" borderId="2" xfId="1" applyNumberFormat="1" applyFont="1" applyFill="1" applyBorder="1" applyAlignment="1" applyProtection="1">
      <alignment horizontal="center" vertical="center"/>
      <protection locked="0"/>
    </xf>
    <xf numFmtId="43" fontId="24" fillId="5" borderId="1" xfId="4" applyFont="1" applyFill="1" applyBorder="1" applyAlignment="1" applyProtection="1">
      <alignment horizontal="center" vertical="center"/>
      <protection locked="0"/>
    </xf>
    <xf numFmtId="43" fontId="53" fillId="5" borderId="1" xfId="4" applyFont="1" applyFill="1" applyBorder="1" applyAlignment="1" applyProtection="1">
      <alignment horizontal="center" vertical="center"/>
      <protection locked="0"/>
    </xf>
    <xf numFmtId="0" fontId="0" fillId="5" borderId="3" xfId="0" applyFill="1" applyBorder="1" applyAlignment="1" applyProtection="1">
      <alignment wrapText="1"/>
      <protection locked="0"/>
    </xf>
    <xf numFmtId="0" fontId="36" fillId="4" borderId="21" xfId="0" applyFont="1" applyFill="1" applyBorder="1" applyAlignment="1">
      <alignment wrapText="1"/>
    </xf>
    <xf numFmtId="0" fontId="36" fillId="4" borderId="22" xfId="0" applyFont="1" applyFill="1" applyBorder="1"/>
    <xf numFmtId="0" fontId="43" fillId="3" borderId="23" xfId="0" applyFont="1" applyFill="1" applyBorder="1" applyAlignment="1">
      <alignment horizontal="justify" vertical="center" wrapText="1"/>
    </xf>
    <xf numFmtId="0" fontId="22" fillId="3" borderId="24" xfId="0" applyFont="1" applyFill="1" applyBorder="1" applyAlignment="1">
      <alignment horizontal="justify" vertical="center" wrapText="1"/>
    </xf>
    <xf numFmtId="0" fontId="18" fillId="3" borderId="23" xfId="0" applyFont="1" applyFill="1" applyBorder="1" applyAlignment="1">
      <alignment horizontal="left" vertical="center" wrapText="1" indent="3"/>
    </xf>
    <xf numFmtId="0" fontId="18" fillId="5" borderId="24" xfId="0" applyFont="1" applyFill="1" applyBorder="1" applyAlignment="1" applyProtection="1">
      <alignment horizontal="justify" vertical="center" wrapText="1"/>
      <protection locked="0"/>
    </xf>
    <xf numFmtId="0" fontId="18" fillId="3" borderId="25" xfId="0" applyFont="1" applyFill="1" applyBorder="1" applyAlignment="1">
      <alignment horizontal="left" vertical="top" wrapText="1" indent="3"/>
    </xf>
    <xf numFmtId="0" fontId="18" fillId="5" borderId="26" xfId="0" applyFont="1" applyFill="1" applyBorder="1" applyAlignment="1" applyProtection="1">
      <alignment horizontal="left" vertical="top" wrapText="1"/>
      <protection locked="0"/>
    </xf>
    <xf numFmtId="0" fontId="18" fillId="5" borderId="22" xfId="0" applyFont="1" applyFill="1" applyBorder="1" applyAlignment="1" applyProtection="1">
      <alignment horizontal="justify" vertical="center" wrapText="1"/>
      <protection locked="0"/>
    </xf>
    <xf numFmtId="0" fontId="18" fillId="3" borderId="27" xfId="0" applyFont="1" applyFill="1" applyBorder="1" applyAlignment="1">
      <alignment horizontal="left" vertical="top" wrapText="1" indent="3"/>
    </xf>
    <xf numFmtId="0" fontId="43" fillId="3" borderId="25" xfId="0" applyFont="1" applyFill="1" applyBorder="1" applyAlignment="1">
      <alignment horizontal="left" vertical="top" wrapText="1" indent="3"/>
    </xf>
    <xf numFmtId="0" fontId="22" fillId="3" borderId="26" xfId="0" applyFont="1" applyFill="1" applyBorder="1" applyAlignment="1">
      <alignment horizontal="left" vertical="top" wrapText="1"/>
    </xf>
    <xf numFmtId="0" fontId="18" fillId="5" borderId="26" xfId="0" applyFont="1" applyFill="1" applyBorder="1" applyAlignment="1" applyProtection="1">
      <alignment horizontal="left" vertical="top"/>
      <protection locked="0"/>
    </xf>
    <xf numFmtId="0" fontId="43" fillId="3" borderId="21" xfId="0" applyFont="1" applyFill="1" applyBorder="1" applyAlignment="1">
      <alignment vertical="top" wrapText="1"/>
    </xf>
    <xf numFmtId="0" fontId="43" fillId="3" borderId="22" xfId="0" applyFont="1" applyFill="1" applyBorder="1" applyAlignment="1">
      <alignment vertical="top" wrapText="1"/>
    </xf>
    <xf numFmtId="0" fontId="18" fillId="3" borderId="25" xfId="0" applyFont="1" applyFill="1" applyBorder="1" applyAlignment="1">
      <alignment horizontal="left" vertical="top" wrapText="1" indent="1"/>
    </xf>
    <xf numFmtId="0" fontId="43" fillId="3" borderId="25" xfId="0" applyFont="1" applyFill="1" applyBorder="1" applyAlignment="1">
      <alignment horizontal="left" vertical="top" wrapText="1"/>
    </xf>
    <xf numFmtId="0" fontId="18" fillId="3" borderId="26" xfId="0" applyFont="1" applyFill="1" applyBorder="1" applyAlignment="1">
      <alignment horizontal="left" vertical="top" wrapText="1"/>
    </xf>
    <xf numFmtId="0" fontId="18" fillId="3" borderId="25" xfId="0" applyFont="1" applyFill="1" applyBorder="1" applyAlignment="1">
      <alignment horizontal="left" vertical="top" wrapText="1"/>
    </xf>
    <xf numFmtId="0" fontId="14" fillId="3" borderId="26" xfId="0" applyFont="1" applyFill="1" applyBorder="1" applyAlignment="1">
      <alignment horizontal="left" vertical="top"/>
    </xf>
    <xf numFmtId="0" fontId="18" fillId="3" borderId="28" xfId="0" applyFont="1" applyFill="1" applyBorder="1" applyAlignment="1">
      <alignment horizontal="left" vertical="top" wrapText="1" indent="3"/>
    </xf>
    <xf numFmtId="0" fontId="18" fillId="5" borderId="29" xfId="0" applyFont="1" applyFill="1" applyBorder="1" applyAlignment="1" applyProtection="1">
      <alignment horizontal="left" vertical="top"/>
      <protection locked="0"/>
    </xf>
    <xf numFmtId="0" fontId="56" fillId="0" borderId="0" xfId="0" applyFont="1"/>
    <xf numFmtId="0" fontId="57" fillId="9" borderId="14" xfId="0" applyFont="1" applyFill="1" applyBorder="1" applyAlignment="1">
      <alignment horizontal="center" vertical="center" wrapText="1"/>
    </xf>
    <xf numFmtId="0" fontId="58" fillId="10" borderId="14" xfId="0" applyFont="1" applyFill="1" applyBorder="1" applyAlignment="1">
      <alignment horizontal="left" vertical="top"/>
    </xf>
    <xf numFmtId="43" fontId="59" fillId="11" borderId="14" xfId="4" applyFont="1" applyFill="1" applyBorder="1" applyAlignment="1">
      <alignment horizontal="right" vertical="top"/>
    </xf>
    <xf numFmtId="0" fontId="59" fillId="11" borderId="14" xfId="0" applyFont="1" applyFill="1" applyBorder="1" applyAlignment="1">
      <alignment horizontal="right" vertical="top"/>
    </xf>
    <xf numFmtId="0" fontId="60" fillId="10" borderId="14" xfId="0" applyFont="1" applyFill="1" applyBorder="1" applyAlignment="1">
      <alignment horizontal="left" vertical="top"/>
    </xf>
    <xf numFmtId="43" fontId="60" fillId="0" borderId="14" xfId="4" applyFont="1" applyFill="1" applyBorder="1" applyAlignment="1">
      <alignment horizontal="right" vertical="top"/>
    </xf>
    <xf numFmtId="0" fontId="60" fillId="10" borderId="14" xfId="0" applyFont="1" applyFill="1" applyBorder="1" applyAlignment="1">
      <alignment horizontal="right" vertical="top"/>
    </xf>
    <xf numFmtId="0" fontId="60" fillId="0" borderId="14" xfId="0" applyFont="1" applyBorder="1" applyAlignment="1">
      <alignment horizontal="right" vertical="top"/>
    </xf>
    <xf numFmtId="0" fontId="61" fillId="10" borderId="14" xfId="0" applyFont="1" applyFill="1" applyBorder="1" applyAlignment="1">
      <alignment horizontal="left" vertical="top"/>
    </xf>
    <xf numFmtId="0" fontId="62" fillId="10" borderId="14" xfId="0" applyFont="1" applyFill="1" applyBorder="1" applyAlignment="1">
      <alignment horizontal="left" vertical="top"/>
    </xf>
    <xf numFmtId="0" fontId="24" fillId="5" borderId="1" xfId="0" applyFont="1" applyFill="1" applyBorder="1" applyAlignment="1" applyProtection="1">
      <alignment horizontal="justify" vertical="center" wrapText="1"/>
      <protection locked="0"/>
    </xf>
    <xf numFmtId="0" fontId="24" fillId="5" borderId="3" xfId="0" applyFont="1" applyFill="1" applyBorder="1" applyAlignment="1" applyProtection="1">
      <alignment horizontal="justify" vertical="center" wrapText="1"/>
      <protection locked="0"/>
    </xf>
    <xf numFmtId="164" fontId="6" fillId="5" borderId="14" xfId="0" applyNumberFormat="1" applyFont="1" applyFill="1" applyBorder="1" applyAlignment="1" applyProtection="1">
      <alignment horizontal="center" vertical="center" wrapText="1"/>
      <protection locked="0"/>
    </xf>
    <xf numFmtId="164" fontId="6" fillId="5" borderId="15" xfId="0" applyNumberFormat="1" applyFont="1" applyFill="1" applyBorder="1" applyAlignment="1" applyProtection="1">
      <alignment horizontal="center" vertical="center" wrapText="1"/>
      <protection locked="0"/>
    </xf>
    <xf numFmtId="167" fontId="6" fillId="5" borderId="15" xfId="0" applyNumberFormat="1" applyFont="1" applyFill="1" applyBorder="1" applyAlignment="1" applyProtection="1">
      <alignment horizontal="center" vertical="center" wrapText="1"/>
      <protection locked="0"/>
    </xf>
    <xf numFmtId="0" fontId="36" fillId="5" borderId="0" xfId="0" applyFont="1" applyFill="1" applyAlignment="1" applyProtection="1">
      <alignment horizontal="right"/>
      <protection locked="0"/>
    </xf>
    <xf numFmtId="4" fontId="24" fillId="8" borderId="1" xfId="1" applyNumberFormat="1" applyFont="1" applyFill="1" applyBorder="1" applyAlignment="1" applyProtection="1">
      <alignment horizontal="center" vertical="center"/>
      <protection locked="0"/>
    </xf>
    <xf numFmtId="0" fontId="24" fillId="8" borderId="1" xfId="1" applyFont="1" applyFill="1" applyBorder="1" applyAlignment="1" applyProtection="1">
      <alignment horizontal="center" vertical="center"/>
      <protection locked="0"/>
    </xf>
    <xf numFmtId="10" fontId="25" fillId="8" borderId="1" xfId="3" applyNumberFormat="1" applyFont="1" applyFill="1" applyBorder="1" applyAlignment="1" applyProtection="1">
      <alignment horizontal="center" vertical="center" wrapText="1"/>
      <protection locked="0"/>
    </xf>
    <xf numFmtId="0" fontId="17" fillId="7" borderId="0" xfId="0" applyFont="1" applyFill="1" applyAlignment="1">
      <alignment horizontal="center" wrapText="1"/>
    </xf>
    <xf numFmtId="0" fontId="3" fillId="2" borderId="0" xfId="0" applyFont="1" applyFill="1" applyAlignment="1">
      <alignment horizontal="left" vertical="top" wrapText="1"/>
    </xf>
    <xf numFmtId="0" fontId="11" fillId="0" borderId="0" xfId="0" applyFont="1" applyAlignment="1">
      <alignment horizontal="left" vertical="top" wrapText="1"/>
    </xf>
    <xf numFmtId="0" fontId="17" fillId="2" borderId="0" xfId="0" applyFont="1" applyFill="1" applyAlignment="1">
      <alignment horizontal="left"/>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36" fillId="4" borderId="1" xfId="0" applyFont="1" applyFill="1" applyBorder="1" applyAlignment="1">
      <alignment horizontal="center" wrapText="1"/>
    </xf>
    <xf numFmtId="0" fontId="2" fillId="2" borderId="0" xfId="0" applyFont="1" applyFill="1" applyAlignment="1">
      <alignment horizontal="left" wrapText="1"/>
    </xf>
    <xf numFmtId="0" fontId="18" fillId="2" borderId="0" xfId="0" applyFont="1" applyFill="1" applyAlignment="1">
      <alignment horizontal="left" vertical="top" wrapText="1"/>
    </xf>
    <xf numFmtId="0" fontId="17" fillId="2" borderId="19" xfId="0" applyFont="1" applyFill="1" applyBorder="1" applyAlignment="1">
      <alignment horizontal="left" wrapText="1"/>
    </xf>
    <xf numFmtId="0" fontId="17" fillId="2" borderId="20" xfId="0" applyFont="1" applyFill="1" applyBorder="1" applyAlignment="1">
      <alignment horizontal="left" wrapText="1"/>
    </xf>
    <xf numFmtId="0" fontId="18" fillId="0" borderId="0" xfId="0" applyFont="1" applyAlignment="1">
      <alignment horizontal="left" vertical="top" wrapText="1"/>
    </xf>
    <xf numFmtId="0" fontId="43" fillId="3" borderId="21" xfId="0" applyFont="1" applyFill="1" applyBorder="1" applyAlignment="1">
      <alignment horizontal="left" vertical="top" wrapText="1"/>
    </xf>
    <xf numFmtId="0" fontId="43" fillId="3" borderId="22" xfId="0" applyFont="1" applyFill="1" applyBorder="1" applyAlignment="1">
      <alignment horizontal="left" vertical="top" wrapText="1"/>
    </xf>
    <xf numFmtId="0" fontId="29" fillId="5" borderId="2" xfId="1" applyFont="1" applyFill="1" applyBorder="1" applyAlignment="1" applyProtection="1">
      <alignment horizontal="center" vertical="center"/>
      <protection locked="0"/>
    </xf>
    <xf numFmtId="0" fontId="29" fillId="5" borderId="0" xfId="1" applyFont="1" applyFill="1" applyAlignment="1" applyProtection="1">
      <alignment horizontal="center" vertical="center"/>
      <protection locked="0"/>
    </xf>
    <xf numFmtId="0" fontId="29" fillId="5" borderId="3" xfId="1" applyFont="1" applyFill="1" applyBorder="1" applyAlignment="1" applyProtection="1">
      <alignment horizontal="center" vertical="center"/>
      <protection locked="0"/>
    </xf>
    <xf numFmtId="0" fontId="24" fillId="3" borderId="1" xfId="1" applyFont="1" applyFill="1" applyBorder="1" applyAlignment="1">
      <alignment horizontal="left" vertical="center" wrapText="1"/>
    </xf>
    <xf numFmtId="0" fontId="24" fillId="2" borderId="2" xfId="1" applyFont="1" applyFill="1" applyBorder="1" applyAlignment="1">
      <alignment horizontal="left" vertical="top" wrapText="1"/>
    </xf>
    <xf numFmtId="0" fontId="24" fillId="2" borderId="0" xfId="1" applyFont="1" applyFill="1" applyAlignment="1">
      <alignment horizontal="left" vertical="top" wrapText="1"/>
    </xf>
    <xf numFmtId="0" fontId="29" fillId="3" borderId="1" xfId="1" applyFont="1" applyFill="1" applyBorder="1" applyAlignment="1">
      <alignment horizontal="left" vertical="center" wrapText="1"/>
    </xf>
    <xf numFmtId="0" fontId="24" fillId="5" borderId="3" xfId="1" applyFont="1" applyFill="1" applyBorder="1" applyAlignment="1" applyProtection="1">
      <alignment horizontal="left" vertical="center" wrapText="1"/>
      <protection locked="0"/>
    </xf>
    <xf numFmtId="0" fontId="24" fillId="5" borderId="1" xfId="1" applyFont="1" applyFill="1" applyBorder="1" applyAlignment="1" applyProtection="1">
      <alignment horizontal="left" vertical="center" wrapText="1"/>
      <protection locked="0"/>
    </xf>
    <xf numFmtId="0" fontId="24" fillId="3" borderId="2" xfId="1" applyFont="1" applyFill="1" applyBorder="1" applyAlignment="1">
      <alignment horizontal="left" vertical="center" wrapText="1"/>
    </xf>
    <xf numFmtId="0" fontId="24" fillId="3" borderId="3" xfId="1" applyFont="1" applyFill="1" applyBorder="1" applyAlignment="1">
      <alignment horizontal="left" vertical="center" wrapText="1"/>
    </xf>
    <xf numFmtId="0" fontId="45" fillId="2" borderId="0" xfId="1" applyFont="1" applyFill="1" applyAlignment="1">
      <alignment horizontal="left" vertical="center" wrapText="1"/>
    </xf>
    <xf numFmtId="0" fontId="47" fillId="6" borderId="1" xfId="1" applyFont="1" applyFill="1" applyBorder="1" applyAlignment="1">
      <alignment horizontal="center" vertical="center" wrapText="1"/>
    </xf>
    <xf numFmtId="0" fontId="46" fillId="6" borderId="2" xfId="1" applyFont="1" applyFill="1" applyBorder="1" applyAlignment="1">
      <alignment horizontal="center" vertical="center" wrapText="1"/>
    </xf>
    <xf numFmtId="0" fontId="46" fillId="6" borderId="0" xfId="1" applyFont="1" applyFill="1" applyAlignment="1">
      <alignment horizontal="center" vertical="center" wrapText="1"/>
    </xf>
    <xf numFmtId="0" fontId="46" fillId="6" borderId="3" xfId="1" applyFont="1" applyFill="1" applyBorder="1" applyAlignment="1">
      <alignment horizontal="center" vertical="center" wrapText="1"/>
    </xf>
    <xf numFmtId="0" fontId="25" fillId="3" borderId="1" xfId="1" applyFont="1" applyFill="1" applyBorder="1" applyAlignment="1">
      <alignment horizontal="center" vertical="center"/>
    </xf>
    <xf numFmtId="0" fontId="47" fillId="6" borderId="2" xfId="1" applyFont="1" applyFill="1" applyBorder="1" applyAlignment="1">
      <alignment horizontal="center" vertical="center" wrapText="1"/>
    </xf>
    <xf numFmtId="0" fontId="47" fillId="6" borderId="0" xfId="1" applyFont="1" applyFill="1" applyAlignment="1">
      <alignment horizontal="center" vertical="center" wrapText="1"/>
    </xf>
    <xf numFmtId="0" fontId="47" fillId="6" borderId="3" xfId="1"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36" fillId="4" borderId="11" xfId="0" applyFont="1" applyFill="1" applyBorder="1" applyAlignment="1">
      <alignment horizontal="center" vertical="center" wrapText="1"/>
    </xf>
    <xf numFmtId="0" fontId="36" fillId="4" borderId="14"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16" fillId="2" borderId="0" xfId="0" applyFont="1" applyFill="1" applyAlignment="1">
      <alignment horizontal="center" vertical="center" wrapText="1"/>
    </xf>
    <xf numFmtId="0" fontId="57" fillId="9" borderId="30" xfId="0" applyFont="1" applyFill="1" applyBorder="1" applyAlignment="1">
      <alignment horizontal="center" vertical="center" wrapText="1"/>
    </xf>
    <xf numFmtId="0" fontId="57" fillId="9" borderId="1" xfId="0" applyFont="1" applyFill="1" applyBorder="1" applyAlignment="1">
      <alignment horizontal="center" vertical="center" wrapText="1"/>
    </xf>
    <xf numFmtId="0" fontId="57" fillId="9" borderId="31" xfId="0" applyFont="1" applyFill="1" applyBorder="1" applyAlignment="1">
      <alignment horizontal="center" vertical="center" wrapText="1"/>
    </xf>
    <xf numFmtId="0" fontId="16" fillId="0" borderId="3" xfId="0" applyFont="1" applyBorder="1" applyAlignment="1">
      <alignment horizontal="center" wrapText="1"/>
    </xf>
    <xf numFmtId="0" fontId="36" fillId="6" borderId="2" xfId="0" applyFont="1" applyFill="1" applyBorder="1" applyAlignment="1">
      <alignment horizontal="center" wrapText="1"/>
    </xf>
    <xf numFmtId="0" fontId="16" fillId="0" borderId="0" xfId="0" applyFont="1" applyAlignment="1">
      <alignment horizontal="center" wrapText="1"/>
    </xf>
    <xf numFmtId="0" fontId="36" fillId="6" borderId="0" xfId="0" applyFont="1" applyFill="1" applyAlignment="1">
      <alignment horizontal="center" wrapText="1"/>
    </xf>
    <xf numFmtId="0" fontId="0" fillId="5" borderId="2"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pplyProtection="1">
      <alignment horizontal="left" vertical="center"/>
      <protection locked="0"/>
    </xf>
  </cellXfs>
  <cellStyles count="5">
    <cellStyle name="Milliers" xfId="4" builtinId="3"/>
    <cellStyle name="Normal" xfId="0" builtinId="0"/>
    <cellStyle name="Normal 2" xfId="1" xr:uid="{1DEA5B90-A67F-4A8D-9CBC-972D85264C1C}"/>
    <cellStyle name="Normal 2 2" xfId="2" xr:uid="{E8E92079-9F25-4841-99AC-7A899FDF0DEA}"/>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iymgul Kerimray" id="{432DCC1B-722C-468B-9DBE-6B5BD435FE89}" userId="S::aiymgul.kerimray@un.org::dbc0b184-529b-4890-a917-649cfd2aeca5"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4-13T10:04:19.31" personId="{432DCC1B-722C-468B-9DBE-6B5BD435FE89}" id="{7C4B4CB3-4834-4973-A723-A21E96440D85}">
    <text>Parties with both unconditional and conditional targets in their NDC may add a row to the table to describe conditional targets.</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3-04-12T13:19:19.42" personId="{432DCC1B-722C-468B-9DBE-6B5BD435FE89}" id="{93B77C6B-8F7D-48B8-B79E-70FB23EC9407}">
    <text>Regulatory, economic, voluntary or other</text>
  </threadedComment>
  <threadedComment ref="F2" dT="2023-04-12T13:19:43.42" personId="{432DCC1B-722C-468B-9DBE-6B5BD435FE89}" id="{6C2E5183-AD23-4DC8-825F-F9988F85D160}">
    <text>Planned, adopted or implemented.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9171-CF37-4EA6-8F47-08C45617267E}">
  <dimension ref="A1:B14"/>
  <sheetViews>
    <sheetView zoomScale="156" zoomScaleNormal="120" workbookViewId="0">
      <pane ySplit="3" topLeftCell="A5" activePane="bottomLeft" state="frozen"/>
      <selection pane="bottomLeft" activeCell="B8" sqref="B8"/>
    </sheetView>
  </sheetViews>
  <sheetFormatPr baseColWidth="10" defaultColWidth="9.140625" defaultRowHeight="15" x14ac:dyDescent="0.25"/>
  <cols>
    <col min="1" max="1" width="44" style="1" customWidth="1"/>
    <col min="2" max="2" width="49" style="1" customWidth="1"/>
    <col min="3" max="16384" width="9.140625" style="1"/>
  </cols>
  <sheetData>
    <row r="1" spans="1:2" ht="53.45" customHeight="1" x14ac:dyDescent="0.3">
      <c r="A1" s="171" t="s">
        <v>1</v>
      </c>
      <c r="B1" s="171"/>
    </row>
    <row r="2" spans="1:2" ht="33.75" customHeight="1" x14ac:dyDescent="0.3">
      <c r="A2" s="174" t="s">
        <v>196</v>
      </c>
      <c r="B2" s="174"/>
    </row>
    <row r="3" spans="1:2" ht="18" x14ac:dyDescent="0.25">
      <c r="A3" s="39" t="s">
        <v>163</v>
      </c>
      <c r="B3" s="47" t="s">
        <v>198</v>
      </c>
    </row>
    <row r="4" spans="1:2" x14ac:dyDescent="0.25">
      <c r="A4" s="48" t="s">
        <v>0</v>
      </c>
      <c r="B4" s="48"/>
    </row>
    <row r="5" spans="1:2" ht="29.25" customHeight="1" x14ac:dyDescent="0.25">
      <c r="A5" s="97" t="s">
        <v>270</v>
      </c>
      <c r="B5" s="48" t="s">
        <v>234</v>
      </c>
    </row>
    <row r="6" spans="1:2" ht="25.5" x14ac:dyDescent="0.25">
      <c r="A6" s="97" t="s">
        <v>272</v>
      </c>
      <c r="B6" s="48" t="s">
        <v>235</v>
      </c>
    </row>
    <row r="7" spans="1:2" x14ac:dyDescent="0.25">
      <c r="A7" s="175" t="s">
        <v>134</v>
      </c>
      <c r="B7" s="49" t="s">
        <v>233</v>
      </c>
    </row>
    <row r="8" spans="1:2" ht="25.5" customHeight="1" x14ac:dyDescent="0.25">
      <c r="A8" s="176"/>
      <c r="B8" s="49" t="s">
        <v>291</v>
      </c>
    </row>
    <row r="9" spans="1:2" ht="27.75" x14ac:dyDescent="0.25">
      <c r="A9" s="46" t="s">
        <v>135</v>
      </c>
      <c r="B9" s="50"/>
    </row>
    <row r="10" spans="1:2" ht="38.25" x14ac:dyDescent="0.25">
      <c r="A10" s="46" t="s">
        <v>136</v>
      </c>
      <c r="B10" s="49" t="s">
        <v>236</v>
      </c>
    </row>
    <row r="11" spans="1:2" ht="60.75" customHeight="1" x14ac:dyDescent="0.25">
      <c r="A11" s="172" t="s">
        <v>2</v>
      </c>
      <c r="B11" s="172"/>
    </row>
    <row r="12" spans="1:2" ht="15" customHeight="1" x14ac:dyDescent="0.25">
      <c r="A12" s="172" t="s">
        <v>131</v>
      </c>
      <c r="B12" s="172"/>
    </row>
    <row r="13" spans="1:2" ht="40.5" customHeight="1" x14ac:dyDescent="0.25">
      <c r="A13" s="172" t="s">
        <v>132</v>
      </c>
      <c r="B13" s="172"/>
    </row>
    <row r="14" spans="1:2" ht="18.75" customHeight="1" x14ac:dyDescent="0.25">
      <c r="A14" s="173" t="s">
        <v>133</v>
      </c>
      <c r="B14" s="173"/>
    </row>
  </sheetData>
  <sheetProtection formatCells="0" formatColumns="0" formatRows="0" insertRows="0" deleteRows="0"/>
  <mergeCells count="7">
    <mergeCell ref="A1:B1"/>
    <mergeCell ref="A11:B11"/>
    <mergeCell ref="A12:B12"/>
    <mergeCell ref="A13:B13"/>
    <mergeCell ref="A14:B14"/>
    <mergeCell ref="A2:B2"/>
    <mergeCell ref="A7:A8"/>
  </mergeCells>
  <conditionalFormatting sqref="A3:B7 A9:B10 B8">
    <cfRule type="colorScale" priority="10">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81B1-D7C8-496E-8DAC-740E67804B34}">
  <dimension ref="A1:E34"/>
  <sheetViews>
    <sheetView zoomScale="80" zoomScaleNormal="80" workbookViewId="0">
      <pane ySplit="3" topLeftCell="A4" activePane="bottomLeft" state="frozen"/>
      <selection pane="bottomLeft" sqref="A1:E25"/>
    </sheetView>
  </sheetViews>
  <sheetFormatPr baseColWidth="10" defaultColWidth="8.85546875" defaultRowHeight="15" x14ac:dyDescent="0.25"/>
  <cols>
    <col min="1" max="1" width="39.5703125" customWidth="1"/>
    <col min="2" max="5" width="18.140625" customWidth="1"/>
  </cols>
  <sheetData>
    <row r="1" spans="1:5" ht="34.5" customHeight="1" x14ac:dyDescent="0.3">
      <c r="A1" s="219" t="s">
        <v>179</v>
      </c>
      <c r="B1" s="219"/>
      <c r="C1" s="219"/>
      <c r="D1" s="219"/>
      <c r="E1" s="219"/>
    </row>
    <row r="2" spans="1:5" ht="45" customHeight="1" x14ac:dyDescent="0.25">
      <c r="A2" s="31"/>
      <c r="B2" s="41" t="s">
        <v>112</v>
      </c>
      <c r="C2" s="220" t="s">
        <v>113</v>
      </c>
      <c r="D2" s="220"/>
      <c r="E2" s="220"/>
    </row>
    <row r="3" spans="1:5" ht="18.75" customHeight="1" x14ac:dyDescent="0.25">
      <c r="A3" s="32"/>
      <c r="B3" s="81">
        <v>2022</v>
      </c>
      <c r="C3" s="81">
        <v>2025</v>
      </c>
      <c r="D3" s="81">
        <v>2035</v>
      </c>
      <c r="E3" s="81">
        <v>2045</v>
      </c>
    </row>
    <row r="4" spans="1:5" ht="17.25" x14ac:dyDescent="0.25">
      <c r="A4" s="33" t="s">
        <v>180</v>
      </c>
      <c r="B4" s="90"/>
      <c r="C4" s="90"/>
      <c r="D4" s="90"/>
      <c r="E4" s="90"/>
    </row>
    <row r="5" spans="1:5" x14ac:dyDescent="0.25">
      <c r="A5" s="34" t="s">
        <v>92</v>
      </c>
      <c r="B5" s="114">
        <v>3893.88</v>
      </c>
      <c r="C5" s="114">
        <v>3969.55</v>
      </c>
      <c r="D5" s="114">
        <v>4221.7700000000004</v>
      </c>
      <c r="E5" s="114">
        <v>4474</v>
      </c>
    </row>
    <row r="6" spans="1:5" x14ac:dyDescent="0.25">
      <c r="A6" s="34" t="s">
        <v>93</v>
      </c>
      <c r="B6" s="114">
        <v>1475.3440812466854</v>
      </c>
      <c r="C6" s="114">
        <v>2569.65</v>
      </c>
      <c r="D6" s="114">
        <v>3685.04</v>
      </c>
      <c r="E6" s="114">
        <v>1664.67</v>
      </c>
    </row>
    <row r="7" spans="1:5" x14ac:dyDescent="0.25">
      <c r="A7" s="34" t="s">
        <v>94</v>
      </c>
      <c r="B7" s="114">
        <v>2606.5504636425862</v>
      </c>
      <c r="C7" s="114">
        <v>2723.4</v>
      </c>
      <c r="D7" s="114">
        <v>5617.44</v>
      </c>
      <c r="E7" s="114">
        <v>9498.64</v>
      </c>
    </row>
    <row r="8" spans="1:5" x14ac:dyDescent="0.25">
      <c r="A8" s="34" t="s">
        <v>95</v>
      </c>
      <c r="B8" s="114">
        <v>27376.352402452103</v>
      </c>
      <c r="C8" s="114">
        <v>26104.42</v>
      </c>
      <c r="D8" s="114">
        <v>32087.79</v>
      </c>
      <c r="E8" s="114">
        <v>38071.160000000003</v>
      </c>
    </row>
    <row r="9" spans="1:5" x14ac:dyDescent="0.25">
      <c r="A9" s="34" t="s">
        <v>96</v>
      </c>
      <c r="B9" s="114">
        <v>-23371.89125486965</v>
      </c>
      <c r="C9" s="114">
        <v>-22257.21</v>
      </c>
      <c r="D9" s="114">
        <v>-19518.03</v>
      </c>
      <c r="E9" s="114">
        <v>-16778.849999999999</v>
      </c>
    </row>
    <row r="10" spans="1:5" x14ac:dyDescent="0.25">
      <c r="A10" s="34" t="s">
        <v>97</v>
      </c>
      <c r="B10" s="114">
        <v>1575.7924062113971</v>
      </c>
      <c r="C10" s="114">
        <v>1590.18</v>
      </c>
      <c r="D10" s="114">
        <v>2019.51</v>
      </c>
      <c r="E10" s="114">
        <v>2448.84</v>
      </c>
    </row>
    <row r="11" spans="1:5" x14ac:dyDescent="0.25">
      <c r="A11" s="35" t="s">
        <v>98</v>
      </c>
      <c r="B11" s="92"/>
      <c r="C11" s="92"/>
      <c r="D11" s="92"/>
      <c r="E11" s="92"/>
    </row>
    <row r="12" spans="1:5" x14ac:dyDescent="0.25">
      <c r="A12" s="33" t="s">
        <v>99</v>
      </c>
      <c r="B12" s="90"/>
      <c r="C12" s="90"/>
      <c r="D12" s="90"/>
      <c r="E12" s="90"/>
    </row>
    <row r="13" spans="1:5" x14ac:dyDescent="0.25">
      <c r="A13" s="34" t="s">
        <v>100</v>
      </c>
      <c r="B13" s="114">
        <v>-20142.8</v>
      </c>
      <c r="C13" s="114">
        <v>-19399.96</v>
      </c>
      <c r="D13" s="114">
        <v>-15834.72</v>
      </c>
      <c r="E13" s="114">
        <v>-12269.48</v>
      </c>
    </row>
    <row r="14" spans="1:5" x14ac:dyDescent="0.25">
      <c r="A14" s="34" t="s">
        <v>101</v>
      </c>
      <c r="B14" s="114">
        <v>3229.09</v>
      </c>
      <c r="C14" s="114">
        <v>2857.25</v>
      </c>
      <c r="D14" s="114">
        <v>3683.31</v>
      </c>
      <c r="E14" s="114">
        <v>4509.37</v>
      </c>
    </row>
    <row r="15" spans="1:5" x14ac:dyDescent="0.25">
      <c r="A15" s="34" t="s">
        <v>102</v>
      </c>
      <c r="B15" s="114">
        <v>27094.98</v>
      </c>
      <c r="C15" s="114">
        <v>26418.63</v>
      </c>
      <c r="D15" s="114">
        <v>32645.26</v>
      </c>
      <c r="E15" s="114">
        <v>38871.89</v>
      </c>
    </row>
    <row r="16" spans="1:5" x14ac:dyDescent="0.25">
      <c r="A16" s="34" t="s">
        <v>103</v>
      </c>
      <c r="B16" s="114">
        <v>27094.98</v>
      </c>
      <c r="C16" s="114">
        <v>26418.63</v>
      </c>
      <c r="D16" s="114">
        <v>32645.26</v>
      </c>
      <c r="E16" s="114">
        <v>38871.89</v>
      </c>
    </row>
    <row r="17" spans="1:5" x14ac:dyDescent="0.25">
      <c r="A17" s="34" t="s">
        <v>104</v>
      </c>
      <c r="B17" s="114">
        <v>4285.49</v>
      </c>
      <c r="C17" s="114">
        <v>4147.25</v>
      </c>
      <c r="D17" s="114">
        <v>5204.88</v>
      </c>
      <c r="E17" s="114">
        <v>6262.51</v>
      </c>
    </row>
    <row r="18" spans="1:5" x14ac:dyDescent="0.25">
      <c r="A18" s="34" t="s">
        <v>105</v>
      </c>
      <c r="B18" s="114">
        <v>4285.49</v>
      </c>
      <c r="C18" s="114">
        <v>4147.25</v>
      </c>
      <c r="D18" s="114">
        <v>5204.88</v>
      </c>
      <c r="E18" s="114">
        <v>6262.51</v>
      </c>
    </row>
    <row r="19" spans="1:5" x14ac:dyDescent="0.25">
      <c r="A19" s="34" t="s">
        <v>106</v>
      </c>
      <c r="B19" s="114">
        <v>2245.75</v>
      </c>
      <c r="C19" s="114">
        <v>1042.32</v>
      </c>
      <c r="D19" s="114">
        <v>1447.86</v>
      </c>
      <c r="E19" s="114">
        <v>1853.4</v>
      </c>
    </row>
    <row r="20" spans="1:5" x14ac:dyDescent="0.25">
      <c r="A20" s="34" t="s">
        <v>107</v>
      </c>
      <c r="B20" s="91">
        <v>72.59</v>
      </c>
      <c r="C20" s="91">
        <v>67.319999999999993</v>
      </c>
      <c r="D20" s="91">
        <v>92.34</v>
      </c>
      <c r="E20" s="91">
        <v>117.36</v>
      </c>
    </row>
    <row r="21" spans="1:5" x14ac:dyDescent="0.25">
      <c r="A21" s="34" t="s">
        <v>108</v>
      </c>
      <c r="B21" s="91">
        <v>0.01</v>
      </c>
      <c r="C21" s="91">
        <v>8.0000000000000002E-3</v>
      </c>
      <c r="D21" s="91">
        <v>1.0999999999999999E-2</v>
      </c>
      <c r="E21" s="91">
        <v>1.4E-2</v>
      </c>
    </row>
    <row r="22" spans="1:5" x14ac:dyDescent="0.25">
      <c r="A22" s="34" t="s">
        <v>109</v>
      </c>
      <c r="B22" s="91"/>
      <c r="C22" s="91"/>
      <c r="D22" s="91"/>
      <c r="E22" s="91"/>
    </row>
    <row r="23" spans="1:5" x14ac:dyDescent="0.25">
      <c r="A23" s="34" t="s">
        <v>98</v>
      </c>
      <c r="B23" s="91"/>
      <c r="C23" s="91"/>
      <c r="D23" s="91"/>
      <c r="E23" s="91"/>
    </row>
    <row r="24" spans="1:5" x14ac:dyDescent="0.25">
      <c r="A24" s="36" t="s">
        <v>110</v>
      </c>
      <c r="B24" s="120">
        <f>+B5+B6+B7+B8+B9+B10</f>
        <v>13556.028098683117</v>
      </c>
      <c r="C24" s="120">
        <f t="shared" ref="C24:E24" si="0">+C5+C6+C7+C8+C9+C10</f>
        <v>14699.989999999998</v>
      </c>
      <c r="D24" s="120">
        <f t="shared" si="0"/>
        <v>28113.52</v>
      </c>
      <c r="E24" s="120">
        <f t="shared" si="0"/>
        <v>39378.460000000006</v>
      </c>
    </row>
    <row r="25" spans="1:5" x14ac:dyDescent="0.25">
      <c r="A25" s="37" t="s">
        <v>111</v>
      </c>
      <c r="B25" s="121">
        <f>+B5+B6+B7+B8+B10</f>
        <v>36927.919353552767</v>
      </c>
      <c r="C25" s="121">
        <f t="shared" ref="C25:E25" si="1">+C5+C6+C7+C8+C10</f>
        <v>36957.199999999997</v>
      </c>
      <c r="D25" s="121">
        <f t="shared" si="1"/>
        <v>47631.55</v>
      </c>
      <c r="E25" s="121">
        <f t="shared" si="1"/>
        <v>56157.31</v>
      </c>
    </row>
    <row r="26" spans="1:5" ht="17.25" x14ac:dyDescent="0.25">
      <c r="A26" t="s">
        <v>119</v>
      </c>
    </row>
    <row r="27" spans="1:5" x14ac:dyDescent="0.25">
      <c r="A27" t="s">
        <v>114</v>
      </c>
    </row>
    <row r="28" spans="1:5" ht="17.25" x14ac:dyDescent="0.25">
      <c r="A28" t="s">
        <v>147</v>
      </c>
    </row>
    <row r="29" spans="1:5" x14ac:dyDescent="0.25">
      <c r="A29" t="s">
        <v>115</v>
      </c>
    </row>
    <row r="30" spans="1:5" ht="17.25" x14ac:dyDescent="0.25">
      <c r="A30" t="s">
        <v>121</v>
      </c>
    </row>
    <row r="31" spans="1:5" x14ac:dyDescent="0.25">
      <c r="A31" t="s">
        <v>116</v>
      </c>
    </row>
    <row r="32" spans="1:5" x14ac:dyDescent="0.25">
      <c r="A32" t="s">
        <v>117</v>
      </c>
    </row>
    <row r="33" spans="1:1" x14ac:dyDescent="0.25">
      <c r="A33" t="s">
        <v>118</v>
      </c>
    </row>
    <row r="34" spans="1:1" ht="17.25" x14ac:dyDescent="0.25">
      <c r="A34" t="s">
        <v>122</v>
      </c>
    </row>
  </sheetData>
  <sheetProtection formatCells="0" formatColumns="0" formatRows="0" insertColumns="0" deleteColumns="0"/>
  <mergeCells count="2">
    <mergeCell ref="C2:E2"/>
    <mergeCell ref="A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C4DD-8CE0-4142-8539-7B2CA10D92F8}">
  <dimension ref="A1:F28"/>
  <sheetViews>
    <sheetView zoomScale="95" zoomScaleNormal="95" workbookViewId="0">
      <pane ySplit="3" topLeftCell="A4" activePane="bottomLeft" state="frozen"/>
      <selection pane="bottomLeft" activeCell="I6" sqref="I6"/>
    </sheetView>
  </sheetViews>
  <sheetFormatPr baseColWidth="10" defaultColWidth="8.85546875" defaultRowHeight="15" x14ac:dyDescent="0.25"/>
  <cols>
    <col min="1" max="1" width="62.42578125" customWidth="1"/>
    <col min="2" max="2" width="15" customWidth="1"/>
    <col min="3" max="3" width="37.85546875" bestFit="1" customWidth="1"/>
    <col min="4" max="5" width="12.42578125" customWidth="1"/>
    <col min="6" max="6" width="13.5703125" customWidth="1"/>
  </cols>
  <sheetData>
    <row r="1" spans="1:6" ht="18.75" customHeight="1" x14ac:dyDescent="0.3">
      <c r="A1" s="221" t="s">
        <v>148</v>
      </c>
      <c r="B1" s="221"/>
      <c r="C1" s="221"/>
      <c r="D1" s="221"/>
      <c r="E1" s="221"/>
      <c r="F1" s="221"/>
    </row>
    <row r="2" spans="1:6" ht="61.5" customHeight="1" x14ac:dyDescent="0.25">
      <c r="A2" s="115" t="s">
        <v>171</v>
      </c>
      <c r="B2" s="116" t="s">
        <v>149</v>
      </c>
      <c r="C2" s="117" t="s">
        <v>150</v>
      </c>
      <c r="D2" s="222" t="s">
        <v>170</v>
      </c>
      <c r="E2" s="222"/>
      <c r="F2" s="222"/>
    </row>
    <row r="3" spans="1:6" ht="18.75" customHeight="1" x14ac:dyDescent="0.25">
      <c r="A3" s="118"/>
      <c r="B3" s="115"/>
      <c r="C3" s="167">
        <v>2022</v>
      </c>
      <c r="D3" s="119">
        <v>2025</v>
      </c>
      <c r="E3" s="119">
        <v>2035</v>
      </c>
      <c r="F3" s="119">
        <v>2045</v>
      </c>
    </row>
    <row r="4" spans="1:6" x14ac:dyDescent="0.25">
      <c r="A4" s="82" t="s">
        <v>341</v>
      </c>
      <c r="B4" s="82" t="s">
        <v>338</v>
      </c>
      <c r="C4" s="82">
        <v>479.92</v>
      </c>
      <c r="D4" s="82">
        <v>1199.82</v>
      </c>
      <c r="E4" s="82">
        <v>3599.46</v>
      </c>
      <c r="F4" s="82">
        <v>5999.1</v>
      </c>
    </row>
    <row r="5" spans="1:6" x14ac:dyDescent="0.25">
      <c r="A5" s="82" t="s">
        <v>327</v>
      </c>
      <c r="B5" s="82" t="s">
        <v>338</v>
      </c>
      <c r="C5" s="82">
        <v>5297</v>
      </c>
      <c r="D5" s="82">
        <v>13241.54</v>
      </c>
      <c r="E5" s="82">
        <v>39724.61</v>
      </c>
      <c r="F5" s="82">
        <v>66207.679999999993</v>
      </c>
    </row>
    <row r="6" spans="1:6" x14ac:dyDescent="0.25">
      <c r="A6" s="82" t="s">
        <v>328</v>
      </c>
      <c r="B6" s="82" t="s">
        <v>329</v>
      </c>
      <c r="C6" s="82">
        <v>240147</v>
      </c>
      <c r="D6" s="82">
        <v>634119</v>
      </c>
      <c r="E6" s="82">
        <v>1947359</v>
      </c>
      <c r="F6" s="82">
        <v>3260599</v>
      </c>
    </row>
    <row r="7" spans="1:6" ht="20.25" customHeight="1" x14ac:dyDescent="0.25">
      <c r="A7" s="82" t="s">
        <v>330</v>
      </c>
      <c r="B7" s="82" t="s">
        <v>329</v>
      </c>
      <c r="C7" s="82">
        <v>17119</v>
      </c>
      <c r="D7" s="82">
        <v>29150</v>
      </c>
      <c r="E7" s="82">
        <v>72240</v>
      </c>
      <c r="F7" s="82">
        <v>115330</v>
      </c>
    </row>
    <row r="8" spans="1:6" x14ac:dyDescent="0.25">
      <c r="A8" s="82" t="s">
        <v>342</v>
      </c>
      <c r="B8" s="82" t="s">
        <v>329</v>
      </c>
      <c r="C8" s="82">
        <v>27639</v>
      </c>
      <c r="D8" s="82">
        <v>25599.48</v>
      </c>
      <c r="E8" s="82">
        <v>29391.09</v>
      </c>
      <c r="F8" s="82">
        <v>33182.699999999997</v>
      </c>
    </row>
    <row r="9" spans="1:6" x14ac:dyDescent="0.25">
      <c r="A9" s="82" t="s">
        <v>331</v>
      </c>
      <c r="B9" s="82" t="s">
        <v>339</v>
      </c>
      <c r="C9" s="82">
        <v>7</v>
      </c>
      <c r="D9" s="82">
        <v>52</v>
      </c>
      <c r="E9" s="82">
        <v>172</v>
      </c>
      <c r="F9" s="82">
        <v>292</v>
      </c>
    </row>
    <row r="10" spans="1:6" x14ac:dyDescent="0.25">
      <c r="A10" s="82" t="s">
        <v>332</v>
      </c>
      <c r="B10" s="82" t="s">
        <v>339</v>
      </c>
      <c r="C10" s="82">
        <v>0.42</v>
      </c>
      <c r="D10" s="82">
        <v>6.2859999999999996</v>
      </c>
      <c r="E10" s="82">
        <v>24.423999999999999</v>
      </c>
      <c r="F10" s="82">
        <v>42.561999999999998</v>
      </c>
    </row>
    <row r="11" spans="1:6" x14ac:dyDescent="0.25">
      <c r="A11" s="82" t="s">
        <v>333</v>
      </c>
      <c r="B11" s="82" t="s">
        <v>255</v>
      </c>
      <c r="C11" s="82">
        <v>12.5</v>
      </c>
      <c r="D11" s="82">
        <v>13.565</v>
      </c>
      <c r="E11" s="82">
        <v>19.594999999999999</v>
      </c>
      <c r="F11" s="82">
        <v>25.625</v>
      </c>
    </row>
    <row r="12" spans="1:6" x14ac:dyDescent="0.25">
      <c r="A12" s="82" t="s">
        <v>334</v>
      </c>
      <c r="B12" s="82" t="s">
        <v>340</v>
      </c>
      <c r="C12" s="82">
        <v>183475</v>
      </c>
      <c r="D12" s="82">
        <v>197732.5</v>
      </c>
      <c r="E12" s="82">
        <v>241718.5</v>
      </c>
      <c r="F12" s="82">
        <v>285704.5</v>
      </c>
    </row>
    <row r="13" spans="1:6" x14ac:dyDescent="0.25">
      <c r="A13" s="82" t="s">
        <v>335</v>
      </c>
      <c r="B13" s="82" t="s">
        <v>340</v>
      </c>
      <c r="C13" s="82">
        <v>175831</v>
      </c>
      <c r="D13" s="82">
        <v>189496</v>
      </c>
      <c r="E13" s="82">
        <v>231656</v>
      </c>
      <c r="F13" s="82">
        <v>273816</v>
      </c>
    </row>
    <row r="14" spans="1:6" x14ac:dyDescent="0.25">
      <c r="A14" s="122" t="s">
        <v>336</v>
      </c>
      <c r="B14" s="122" t="s">
        <v>338</v>
      </c>
      <c r="C14" s="122">
        <v>30300.35</v>
      </c>
      <c r="D14" s="123">
        <v>34937.269999999997</v>
      </c>
      <c r="E14" s="123">
        <v>50393.7</v>
      </c>
      <c r="F14" s="123">
        <v>65850.12</v>
      </c>
    </row>
    <row r="15" spans="1:6" x14ac:dyDescent="0.25">
      <c r="A15" s="122" t="s">
        <v>337</v>
      </c>
      <c r="B15" s="122" t="s">
        <v>338</v>
      </c>
      <c r="C15" s="124">
        <v>-23371.89125486965</v>
      </c>
      <c r="D15" s="123">
        <v>-22291.5</v>
      </c>
      <c r="E15" s="123">
        <v>-18690.2</v>
      </c>
      <c r="F15" s="123">
        <v>-15088.9</v>
      </c>
    </row>
    <row r="16" spans="1:6" x14ac:dyDescent="0.25">
      <c r="A16" s="82"/>
      <c r="B16" s="82"/>
      <c r="C16" s="82"/>
      <c r="D16" s="82"/>
      <c r="E16" s="82"/>
      <c r="F16" s="82"/>
    </row>
    <row r="17" spans="1:1" x14ac:dyDescent="0.25">
      <c r="A17" t="s">
        <v>151</v>
      </c>
    </row>
    <row r="18" spans="1:1" ht="17.25" x14ac:dyDescent="0.25">
      <c r="A18" t="s">
        <v>128</v>
      </c>
    </row>
    <row r="19" spans="1:1" x14ac:dyDescent="0.25">
      <c r="A19" t="s">
        <v>123</v>
      </c>
    </row>
    <row r="20" spans="1:1" x14ac:dyDescent="0.25">
      <c r="A20" t="s">
        <v>16</v>
      </c>
    </row>
    <row r="21" spans="1:1" ht="17.25" x14ac:dyDescent="0.25">
      <c r="A21" t="s">
        <v>155</v>
      </c>
    </row>
    <row r="22" spans="1:1" x14ac:dyDescent="0.25">
      <c r="A22" t="s">
        <v>124</v>
      </c>
    </row>
    <row r="23" spans="1:1" ht="17.25" x14ac:dyDescent="0.25">
      <c r="A23" t="s">
        <v>156</v>
      </c>
    </row>
    <row r="24" spans="1:1" x14ac:dyDescent="0.25">
      <c r="A24" t="s">
        <v>152</v>
      </c>
    </row>
    <row r="25" spans="1:1" ht="17.25" x14ac:dyDescent="0.25">
      <c r="A25" t="s">
        <v>157</v>
      </c>
    </row>
    <row r="26" spans="1:1" x14ac:dyDescent="0.25">
      <c r="A26" t="s">
        <v>153</v>
      </c>
    </row>
    <row r="27" spans="1:1" x14ac:dyDescent="0.25">
      <c r="A27" t="s">
        <v>154</v>
      </c>
    </row>
    <row r="28" spans="1:1" x14ac:dyDescent="0.25">
      <c r="A28" t="s">
        <v>16</v>
      </c>
    </row>
  </sheetData>
  <sheetProtection formatCells="0" formatColumns="0" formatRows="0" insertColumns="0" insertRows="0" deleteColumns="0" deleteRows="0"/>
  <mergeCells count="2">
    <mergeCell ref="A1:F1"/>
    <mergeCell ref="D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D1B4-D88E-471F-BD19-9EF7336734E0}">
  <dimension ref="A1:F31"/>
  <sheetViews>
    <sheetView workbookViewId="0">
      <pane ySplit="3" topLeftCell="A4" activePane="bottomLeft" state="frozen"/>
      <selection pane="bottomLeft" sqref="A1:F19"/>
    </sheetView>
  </sheetViews>
  <sheetFormatPr baseColWidth="10" defaultColWidth="8.85546875" defaultRowHeight="15" x14ac:dyDescent="0.25"/>
  <cols>
    <col min="1" max="1" width="56.42578125" customWidth="1"/>
    <col min="2" max="2" width="15" customWidth="1"/>
    <col min="3" max="3" width="29.85546875" customWidth="1"/>
    <col min="4" max="4" width="14.42578125" customWidth="1"/>
    <col min="5" max="5" width="15.42578125" customWidth="1"/>
    <col min="6" max="6" width="13.5703125" customWidth="1"/>
  </cols>
  <sheetData>
    <row r="1" spans="1:6" ht="18.75" customHeight="1" x14ac:dyDescent="0.3">
      <c r="A1" s="219" t="s">
        <v>158</v>
      </c>
      <c r="B1" s="219"/>
      <c r="C1" s="219"/>
      <c r="D1" s="219"/>
      <c r="E1" s="219"/>
      <c r="F1" s="219"/>
    </row>
    <row r="2" spans="1:6" ht="88.5" customHeight="1" x14ac:dyDescent="0.25">
      <c r="A2" s="42" t="s">
        <v>172</v>
      </c>
      <c r="B2" s="40" t="s">
        <v>149</v>
      </c>
      <c r="C2" s="29" t="s">
        <v>150</v>
      </c>
      <c r="D2" s="220" t="s">
        <v>173</v>
      </c>
      <c r="E2" s="220"/>
      <c r="F2" s="220"/>
    </row>
    <row r="3" spans="1:6" ht="18.75" customHeight="1" x14ac:dyDescent="0.25">
      <c r="A3" s="30"/>
      <c r="B3" s="30"/>
      <c r="C3" s="81">
        <v>2022</v>
      </c>
      <c r="D3" s="81">
        <v>2035</v>
      </c>
      <c r="E3" s="81">
        <v>2035</v>
      </c>
      <c r="F3" s="81">
        <v>2045</v>
      </c>
    </row>
    <row r="4" spans="1:6" ht="60" x14ac:dyDescent="0.25">
      <c r="A4" s="85" t="s">
        <v>304</v>
      </c>
      <c r="B4" s="84"/>
      <c r="C4" s="84"/>
      <c r="D4" s="84"/>
      <c r="E4" s="84"/>
      <c r="F4" s="84"/>
    </row>
    <row r="5" spans="1:6" ht="75" x14ac:dyDescent="0.25">
      <c r="A5" s="111" t="s">
        <v>305</v>
      </c>
      <c r="B5" s="82"/>
      <c r="C5" s="82"/>
      <c r="D5" s="110">
        <v>5.1999999999999998E-2</v>
      </c>
      <c r="E5" s="110">
        <v>0.154</v>
      </c>
      <c r="F5" s="110">
        <v>0.3</v>
      </c>
    </row>
    <row r="6" spans="1:6" ht="90" x14ac:dyDescent="0.25">
      <c r="A6" s="111" t="s">
        <v>306</v>
      </c>
      <c r="B6" s="82"/>
      <c r="C6" s="82"/>
      <c r="D6" s="110">
        <v>7.8E-2</v>
      </c>
      <c r="E6" s="110">
        <v>0.38819999999999999</v>
      </c>
      <c r="F6" s="110">
        <v>0.48</v>
      </c>
    </row>
    <row r="7" spans="1:6" x14ac:dyDescent="0.25">
      <c r="A7" s="82" t="s">
        <v>307</v>
      </c>
      <c r="B7" s="82" t="s">
        <v>308</v>
      </c>
      <c r="C7" s="82"/>
      <c r="D7" s="112">
        <v>22108.025888047268</v>
      </c>
      <c r="E7" s="112">
        <v>23512.780903847379</v>
      </c>
      <c r="F7" s="112">
        <v>24917.535919647489</v>
      </c>
    </row>
    <row r="8" spans="1:6" x14ac:dyDescent="0.25">
      <c r="A8" s="82" t="s">
        <v>309</v>
      </c>
      <c r="B8" s="82" t="s">
        <v>310</v>
      </c>
      <c r="C8" s="82"/>
      <c r="D8" s="112">
        <v>746.67792621188823</v>
      </c>
      <c r="E8" s="112">
        <v>1631.1754268969537</v>
      </c>
      <c r="F8" s="112">
        <v>2515.6729275820189</v>
      </c>
    </row>
    <row r="9" spans="1:6" x14ac:dyDescent="0.25">
      <c r="A9" s="82" t="s">
        <v>311</v>
      </c>
      <c r="B9" s="82" t="s">
        <v>308</v>
      </c>
      <c r="C9" s="112">
        <v>1394.0621859128712</v>
      </c>
      <c r="D9" s="112">
        <v>1956.1731606168084</v>
      </c>
      <c r="E9" s="112">
        <v>3829.8764096299328</v>
      </c>
      <c r="F9" s="112">
        <v>5703.579658643057</v>
      </c>
    </row>
    <row r="10" spans="1:6" x14ac:dyDescent="0.25">
      <c r="A10" s="82" t="s">
        <v>312</v>
      </c>
      <c r="B10" s="82" t="s">
        <v>313</v>
      </c>
      <c r="C10" s="112">
        <v>14294.168692464731</v>
      </c>
      <c r="D10" s="112">
        <v>18713.471725867505</v>
      </c>
      <c r="E10" s="112">
        <v>33444.481837210085</v>
      </c>
      <c r="F10" s="112">
        <v>48175.491948552633</v>
      </c>
    </row>
    <row r="11" spans="1:6" x14ac:dyDescent="0.25">
      <c r="A11" s="82" t="s">
        <v>314</v>
      </c>
      <c r="B11" s="82" t="s">
        <v>315</v>
      </c>
      <c r="C11" s="112">
        <v>26.207977</v>
      </c>
      <c r="D11" s="112">
        <v>29.073742000000003</v>
      </c>
      <c r="E11" s="112">
        <v>38.626292000000014</v>
      </c>
      <c r="F11" s="112">
        <v>48.178842000000024</v>
      </c>
    </row>
    <row r="12" spans="1:6" x14ac:dyDescent="0.25">
      <c r="A12" s="82" t="s">
        <v>316</v>
      </c>
      <c r="B12" s="82" t="s">
        <v>315</v>
      </c>
      <c r="C12" s="112">
        <v>4.4275760000000002</v>
      </c>
      <c r="D12" s="112">
        <v>5.0200550000000019</v>
      </c>
      <c r="E12" s="112">
        <v>6.9949850000000078</v>
      </c>
      <c r="F12" s="112">
        <v>8.9699150000000181</v>
      </c>
    </row>
    <row r="13" spans="1:6" x14ac:dyDescent="0.25">
      <c r="A13" s="82" t="s">
        <v>317</v>
      </c>
      <c r="B13" s="82" t="s">
        <v>315</v>
      </c>
      <c r="C13" s="112">
        <v>21.780401000000001</v>
      </c>
      <c r="D13" s="112">
        <v>24.053687</v>
      </c>
      <c r="E13" s="112">
        <v>31.631306999999996</v>
      </c>
      <c r="F13" s="112">
        <v>39.208926999999989</v>
      </c>
    </row>
    <row r="14" spans="1:6" x14ac:dyDescent="0.25">
      <c r="A14" s="82" t="s">
        <v>318</v>
      </c>
      <c r="B14" s="82" t="s">
        <v>319</v>
      </c>
      <c r="C14" s="112">
        <v>5.9787200745</v>
      </c>
      <c r="D14" s="112">
        <v>6.6027370814999982</v>
      </c>
      <c r="E14" s="112">
        <v>8.6827937714999948</v>
      </c>
      <c r="F14" s="112">
        <v>10.762850461499998</v>
      </c>
    </row>
    <row r="15" spans="1:6" x14ac:dyDescent="0.25">
      <c r="A15" s="82" t="s">
        <v>320</v>
      </c>
      <c r="B15" s="82" t="s">
        <v>321</v>
      </c>
      <c r="C15" s="112">
        <v>9.6903830000000006</v>
      </c>
      <c r="D15" s="112">
        <v>20.139994999999999</v>
      </c>
      <c r="E15" s="112">
        <v>54.972034999999998</v>
      </c>
      <c r="F15" s="112">
        <v>89.804074999999997</v>
      </c>
    </row>
    <row r="16" spans="1:6" ht="20.25" customHeight="1" x14ac:dyDescent="0.25">
      <c r="A16" s="82" t="s">
        <v>322</v>
      </c>
      <c r="B16" s="82" t="s">
        <v>310</v>
      </c>
      <c r="C16" s="113">
        <v>117237</v>
      </c>
      <c r="D16" s="113">
        <v>229368</v>
      </c>
      <c r="E16" s="113">
        <v>603138</v>
      </c>
      <c r="F16" s="113">
        <v>976908</v>
      </c>
    </row>
    <row r="17" spans="1:6" x14ac:dyDescent="0.25">
      <c r="A17" s="82" t="s">
        <v>323</v>
      </c>
      <c r="B17" s="82" t="s">
        <v>324</v>
      </c>
      <c r="C17" s="113">
        <v>52586281</v>
      </c>
      <c r="D17" s="113">
        <v>56915545</v>
      </c>
      <c r="E17" s="113">
        <v>71346425</v>
      </c>
      <c r="F17" s="113">
        <v>85777305</v>
      </c>
    </row>
    <row r="18" spans="1:6" x14ac:dyDescent="0.25">
      <c r="A18" s="82" t="s">
        <v>325</v>
      </c>
      <c r="B18" s="82" t="s">
        <v>326</v>
      </c>
      <c r="C18" s="113">
        <v>296160</v>
      </c>
      <c r="D18" s="113">
        <v>358968</v>
      </c>
      <c r="E18" s="113">
        <v>568328</v>
      </c>
      <c r="F18" s="113">
        <v>777688</v>
      </c>
    </row>
    <row r="19" spans="1:6" x14ac:dyDescent="0.25">
      <c r="A19" s="83"/>
      <c r="B19" s="83"/>
      <c r="C19" s="83"/>
      <c r="D19" s="83"/>
      <c r="E19" s="83"/>
      <c r="F19" s="83"/>
    </row>
    <row r="20" spans="1:6" x14ac:dyDescent="0.25">
      <c r="A20" t="s">
        <v>159</v>
      </c>
    </row>
    <row r="21" spans="1:6" ht="17.25" x14ac:dyDescent="0.25">
      <c r="A21" t="s">
        <v>128</v>
      </c>
    </row>
    <row r="22" spans="1:6" x14ac:dyDescent="0.25">
      <c r="A22" t="s">
        <v>123</v>
      </c>
    </row>
    <row r="23" spans="1:6" x14ac:dyDescent="0.25">
      <c r="A23" t="s">
        <v>16</v>
      </c>
    </row>
    <row r="24" spans="1:6" ht="17.25" x14ac:dyDescent="0.25">
      <c r="A24" t="s">
        <v>174</v>
      </c>
    </row>
    <row r="25" spans="1:6" x14ac:dyDescent="0.25">
      <c r="A25" t="s">
        <v>160</v>
      </c>
    </row>
    <row r="26" spans="1:6" ht="17.25" x14ac:dyDescent="0.25">
      <c r="A26" t="s">
        <v>175</v>
      </c>
    </row>
    <row r="27" spans="1:6" x14ac:dyDescent="0.25">
      <c r="A27" t="s">
        <v>161</v>
      </c>
    </row>
    <row r="28" spans="1:6" x14ac:dyDescent="0.25">
      <c r="A28" t="s">
        <v>162</v>
      </c>
    </row>
    <row r="29" spans="1:6" ht="17.25" x14ac:dyDescent="0.25">
      <c r="A29" t="s">
        <v>157</v>
      </c>
    </row>
    <row r="30" spans="1:6" x14ac:dyDescent="0.25">
      <c r="A30" t="s">
        <v>153</v>
      </c>
    </row>
    <row r="31" spans="1:6" x14ac:dyDescent="0.25">
      <c r="A31" t="s">
        <v>154</v>
      </c>
    </row>
  </sheetData>
  <sheetProtection formatCells="0" formatColumns="0" formatRows="0" insertColumns="0" insertRows="0" deleteColumns="0" deleteRows="0"/>
  <mergeCells count="2">
    <mergeCell ref="A1:F1"/>
    <mergeCell ref="D2:F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5538-9921-4C14-8BE7-3A39F4404F5B}">
  <dimension ref="A1:D49"/>
  <sheetViews>
    <sheetView zoomScale="80" zoomScaleNormal="80" workbookViewId="0">
      <pane ySplit="2" topLeftCell="A3" activePane="bottomLeft" state="frozen"/>
      <selection pane="bottomLeft" activeCell="K23" sqref="K23"/>
    </sheetView>
  </sheetViews>
  <sheetFormatPr baseColWidth="10" defaultColWidth="8.85546875" defaultRowHeight="15" x14ac:dyDescent="0.25"/>
  <cols>
    <col min="1" max="1" width="79.5703125" customWidth="1"/>
    <col min="2" max="2" width="35.140625" customWidth="1"/>
    <col min="3" max="3" width="41.85546875" customWidth="1"/>
    <col min="4" max="4" width="39.42578125" customWidth="1"/>
  </cols>
  <sheetData>
    <row r="1" spans="1:4" ht="56.45" customHeight="1" x14ac:dyDescent="0.3">
      <c r="A1" s="219" t="s">
        <v>176</v>
      </c>
      <c r="B1" s="219"/>
      <c r="C1" s="219"/>
      <c r="D1" s="219"/>
    </row>
    <row r="2" spans="1:4" ht="88.5" customHeight="1" x14ac:dyDescent="0.25">
      <c r="A2" s="29" t="s">
        <v>183</v>
      </c>
      <c r="B2" s="29" t="s">
        <v>184</v>
      </c>
      <c r="C2" s="29" t="s">
        <v>178</v>
      </c>
      <c r="D2" s="29" t="s">
        <v>177</v>
      </c>
    </row>
    <row r="3" spans="1:4" x14ac:dyDescent="0.25">
      <c r="A3" s="85" t="s">
        <v>343</v>
      </c>
      <c r="B3" s="223" t="s">
        <v>392</v>
      </c>
      <c r="C3" s="223" t="s">
        <v>390</v>
      </c>
      <c r="D3" s="223" t="s">
        <v>391</v>
      </c>
    </row>
    <row r="4" spans="1:4" x14ac:dyDescent="0.25">
      <c r="A4" s="111" t="s">
        <v>344</v>
      </c>
      <c r="B4" s="224"/>
      <c r="C4" s="225"/>
      <c r="D4" s="224"/>
    </row>
    <row r="5" spans="1:4" x14ac:dyDescent="0.25">
      <c r="A5" s="111" t="s">
        <v>345</v>
      </c>
      <c r="B5" s="224"/>
      <c r="C5" s="225"/>
      <c r="D5" s="224"/>
    </row>
    <row r="6" spans="1:4" ht="20.100000000000001" customHeight="1" x14ac:dyDescent="0.25">
      <c r="A6" s="111" t="s">
        <v>346</v>
      </c>
      <c r="B6" s="224"/>
      <c r="C6" s="225"/>
      <c r="D6" s="224"/>
    </row>
    <row r="7" spans="1:4" x14ac:dyDescent="0.25">
      <c r="A7" s="111" t="s">
        <v>347</v>
      </c>
      <c r="B7" s="224"/>
      <c r="C7" s="225"/>
      <c r="D7" s="224"/>
    </row>
    <row r="8" spans="1:4" x14ac:dyDescent="0.25">
      <c r="A8" s="111" t="s">
        <v>348</v>
      </c>
      <c r="B8" s="224"/>
      <c r="C8" s="225"/>
      <c r="D8" s="224"/>
    </row>
    <row r="9" spans="1:4" x14ac:dyDescent="0.25">
      <c r="A9" s="128" t="s">
        <v>349</v>
      </c>
      <c r="B9" s="224"/>
      <c r="C9" s="225"/>
      <c r="D9" s="224"/>
    </row>
    <row r="10" spans="1:4" ht="30" x14ac:dyDescent="0.25">
      <c r="A10" s="111" t="s">
        <v>350</v>
      </c>
      <c r="B10" s="224"/>
      <c r="C10" s="225"/>
      <c r="D10" s="224"/>
    </row>
    <row r="11" spans="1:4" x14ac:dyDescent="0.25">
      <c r="A11" s="111" t="s">
        <v>351</v>
      </c>
      <c r="B11" s="224"/>
      <c r="C11" s="225"/>
      <c r="D11" s="224"/>
    </row>
    <row r="12" spans="1:4" ht="30" x14ac:dyDescent="0.25">
      <c r="A12" s="111" t="s">
        <v>352</v>
      </c>
      <c r="B12" s="224"/>
      <c r="C12" s="225"/>
      <c r="D12" s="224"/>
    </row>
    <row r="13" spans="1:4" ht="30" x14ac:dyDescent="0.25">
      <c r="A13" s="111" t="s">
        <v>353</v>
      </c>
      <c r="B13" s="224"/>
      <c r="C13" s="225"/>
      <c r="D13" s="224"/>
    </row>
    <row r="14" spans="1:4" ht="30" x14ac:dyDescent="0.25">
      <c r="A14" s="111" t="s">
        <v>354</v>
      </c>
      <c r="B14" s="224"/>
      <c r="C14" s="225"/>
      <c r="D14" s="224"/>
    </row>
    <row r="15" spans="1:4" x14ac:dyDescent="0.25">
      <c r="A15" s="111" t="s">
        <v>355</v>
      </c>
      <c r="B15" s="224"/>
      <c r="C15" s="225"/>
      <c r="D15" s="224"/>
    </row>
    <row r="16" spans="1:4" ht="30" x14ac:dyDescent="0.25">
      <c r="A16" s="111" t="s">
        <v>356</v>
      </c>
      <c r="B16" s="224"/>
      <c r="C16" s="225"/>
      <c r="D16" s="224"/>
    </row>
    <row r="17" spans="1:4" x14ac:dyDescent="0.25">
      <c r="A17" s="111" t="s">
        <v>357</v>
      </c>
      <c r="B17" s="224"/>
      <c r="C17" s="225"/>
      <c r="D17" s="224"/>
    </row>
    <row r="18" spans="1:4" x14ac:dyDescent="0.25">
      <c r="A18" s="111" t="s">
        <v>358</v>
      </c>
      <c r="B18" s="224"/>
      <c r="C18" s="225"/>
      <c r="D18" s="224"/>
    </row>
    <row r="19" spans="1:4" x14ac:dyDescent="0.25">
      <c r="A19" s="111" t="s">
        <v>359</v>
      </c>
      <c r="B19" s="224"/>
      <c r="C19" s="225"/>
      <c r="D19" s="224"/>
    </row>
    <row r="20" spans="1:4" ht="30" x14ac:dyDescent="0.25">
      <c r="A20" s="111" t="s">
        <v>360</v>
      </c>
      <c r="B20" s="224"/>
      <c r="C20" s="225"/>
      <c r="D20" s="224"/>
    </row>
    <row r="21" spans="1:4" ht="30" x14ac:dyDescent="0.25">
      <c r="A21" s="111" t="s">
        <v>361</v>
      </c>
      <c r="B21" s="224"/>
      <c r="C21" s="225"/>
      <c r="D21" s="224"/>
    </row>
    <row r="22" spans="1:4" ht="30" x14ac:dyDescent="0.25">
      <c r="A22" s="111" t="s">
        <v>362</v>
      </c>
      <c r="B22" s="224"/>
      <c r="C22" s="225"/>
      <c r="D22" s="224"/>
    </row>
    <row r="23" spans="1:4" ht="30" x14ac:dyDescent="0.25">
      <c r="A23" s="111" t="s">
        <v>363</v>
      </c>
      <c r="B23" s="224"/>
      <c r="C23" s="225"/>
      <c r="D23" s="224"/>
    </row>
    <row r="24" spans="1:4" ht="30" x14ac:dyDescent="0.25">
      <c r="A24" s="111" t="s">
        <v>364</v>
      </c>
      <c r="B24" s="224"/>
      <c r="C24" s="225"/>
      <c r="D24" s="224"/>
    </row>
    <row r="25" spans="1:4" ht="30" x14ac:dyDescent="0.25">
      <c r="A25" s="111" t="s">
        <v>365</v>
      </c>
      <c r="B25" s="224"/>
      <c r="C25" s="225"/>
      <c r="D25" s="224"/>
    </row>
    <row r="26" spans="1:4" ht="30" x14ac:dyDescent="0.25">
      <c r="A26" s="111" t="s">
        <v>366</v>
      </c>
      <c r="B26" s="224"/>
      <c r="C26" s="225"/>
      <c r="D26" s="224"/>
    </row>
    <row r="27" spans="1:4" x14ac:dyDescent="0.25">
      <c r="A27" s="111" t="s">
        <v>367</v>
      </c>
      <c r="B27" s="224"/>
      <c r="C27" s="225"/>
      <c r="D27" s="224"/>
    </row>
    <row r="28" spans="1:4" x14ac:dyDescent="0.25">
      <c r="A28" s="111" t="s">
        <v>368</v>
      </c>
      <c r="B28" s="224"/>
      <c r="C28" s="225"/>
      <c r="D28" s="224"/>
    </row>
    <row r="29" spans="1:4" x14ac:dyDescent="0.25">
      <c r="A29" s="111" t="s">
        <v>369</v>
      </c>
      <c r="B29" s="224"/>
      <c r="C29" s="225"/>
      <c r="D29" s="224"/>
    </row>
    <row r="30" spans="1:4" x14ac:dyDescent="0.25">
      <c r="A30" s="111" t="s">
        <v>370</v>
      </c>
      <c r="B30" s="224"/>
      <c r="C30" s="225"/>
      <c r="D30" s="224"/>
    </row>
    <row r="31" spans="1:4" x14ac:dyDescent="0.25">
      <c r="A31" s="111" t="s">
        <v>371</v>
      </c>
      <c r="B31" s="224"/>
      <c r="C31" s="225"/>
      <c r="D31" s="224"/>
    </row>
    <row r="32" spans="1:4" x14ac:dyDescent="0.25">
      <c r="A32" s="111" t="s">
        <v>372</v>
      </c>
      <c r="B32" s="224"/>
      <c r="C32" s="225"/>
      <c r="D32" s="224"/>
    </row>
    <row r="33" spans="1:4" x14ac:dyDescent="0.25">
      <c r="A33" s="111" t="s">
        <v>373</v>
      </c>
      <c r="B33" s="224"/>
      <c r="C33" s="225"/>
      <c r="D33" s="224"/>
    </row>
    <row r="34" spans="1:4" x14ac:dyDescent="0.25">
      <c r="A34" s="111" t="s">
        <v>374</v>
      </c>
      <c r="B34" s="224"/>
      <c r="C34" s="225"/>
      <c r="D34" s="224"/>
    </row>
    <row r="35" spans="1:4" x14ac:dyDescent="0.25">
      <c r="A35" s="111" t="s">
        <v>375</v>
      </c>
      <c r="B35" s="224"/>
      <c r="C35" s="225"/>
      <c r="D35" s="224"/>
    </row>
    <row r="36" spans="1:4" x14ac:dyDescent="0.25">
      <c r="A36" s="111" t="s">
        <v>376</v>
      </c>
      <c r="B36" s="224"/>
      <c r="C36" s="225"/>
      <c r="D36" s="224"/>
    </row>
    <row r="37" spans="1:4" ht="30" x14ac:dyDescent="0.25">
      <c r="A37" s="111" t="s">
        <v>377</v>
      </c>
      <c r="B37" s="224"/>
      <c r="C37" s="225"/>
      <c r="D37" s="224"/>
    </row>
    <row r="38" spans="1:4" x14ac:dyDescent="0.25">
      <c r="A38" s="111" t="s">
        <v>378</v>
      </c>
      <c r="B38" s="224"/>
      <c r="C38" s="225"/>
      <c r="D38" s="224"/>
    </row>
    <row r="39" spans="1:4" x14ac:dyDescent="0.25">
      <c r="A39" s="111" t="s">
        <v>379</v>
      </c>
      <c r="B39" s="224"/>
      <c r="C39" s="225"/>
      <c r="D39" s="224"/>
    </row>
    <row r="40" spans="1:4" x14ac:dyDescent="0.25">
      <c r="A40" s="111" t="s">
        <v>380</v>
      </c>
      <c r="B40" s="224"/>
      <c r="C40" s="225"/>
      <c r="D40" s="224"/>
    </row>
    <row r="41" spans="1:4" ht="30" x14ac:dyDescent="0.25">
      <c r="A41" s="111" t="s">
        <v>381</v>
      </c>
      <c r="B41" s="224"/>
      <c r="C41" s="225"/>
      <c r="D41" s="224"/>
    </row>
    <row r="42" spans="1:4" x14ac:dyDescent="0.25">
      <c r="A42" s="111" t="s">
        <v>382</v>
      </c>
      <c r="B42" s="224"/>
      <c r="C42" s="225"/>
      <c r="D42" s="224"/>
    </row>
    <row r="43" spans="1:4" x14ac:dyDescent="0.25">
      <c r="A43" s="111" t="s">
        <v>383</v>
      </c>
      <c r="B43" s="224"/>
      <c r="C43" s="225"/>
      <c r="D43" s="224"/>
    </row>
    <row r="44" spans="1:4" x14ac:dyDescent="0.25">
      <c r="A44" s="111" t="s">
        <v>384</v>
      </c>
      <c r="B44" s="224"/>
      <c r="C44" s="225"/>
      <c r="D44" s="224"/>
    </row>
    <row r="45" spans="1:4" ht="30" x14ac:dyDescent="0.25">
      <c r="A45" s="111" t="s">
        <v>385</v>
      </c>
      <c r="B45" s="224"/>
      <c r="C45" s="225"/>
      <c r="D45" s="224"/>
    </row>
    <row r="46" spans="1:4" x14ac:dyDescent="0.25">
      <c r="A46" s="111" t="s">
        <v>386</v>
      </c>
      <c r="B46" s="224"/>
      <c r="C46" s="225"/>
      <c r="D46" s="224"/>
    </row>
    <row r="47" spans="1:4" ht="30" x14ac:dyDescent="0.25">
      <c r="A47" s="111" t="s">
        <v>387</v>
      </c>
      <c r="B47" s="224"/>
      <c r="C47" s="225"/>
      <c r="D47" s="224"/>
    </row>
    <row r="48" spans="1:4" ht="30" x14ac:dyDescent="0.25">
      <c r="A48" s="111" t="s">
        <v>388</v>
      </c>
      <c r="B48" s="224"/>
      <c r="C48" s="225"/>
      <c r="D48" s="224"/>
    </row>
    <row r="49" spans="1:4" ht="30" x14ac:dyDescent="0.25">
      <c r="A49" s="111" t="s">
        <v>389</v>
      </c>
      <c r="B49" s="224"/>
      <c r="C49" s="225"/>
      <c r="D49" s="224"/>
    </row>
  </sheetData>
  <sheetProtection formatCells="0" formatColumns="0" formatRows="0" insertRows="0" deleteRows="0"/>
  <mergeCells count="4">
    <mergeCell ref="A1:D1"/>
    <mergeCell ref="B3:B49"/>
    <mergeCell ref="C3:C49"/>
    <mergeCell ref="D3:D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CEFF5-6C91-4D45-A881-83BE79CBD3A1}">
  <dimension ref="A1:B16"/>
  <sheetViews>
    <sheetView zoomScale="150" workbookViewId="0">
      <selection activeCell="B10" sqref="B10"/>
    </sheetView>
  </sheetViews>
  <sheetFormatPr baseColWidth="10" defaultColWidth="8.85546875" defaultRowHeight="15" x14ac:dyDescent="0.25"/>
  <cols>
    <col min="1" max="1" width="70" customWidth="1"/>
    <col min="2" max="2" width="69.140625" customWidth="1"/>
  </cols>
  <sheetData>
    <row r="1" spans="1:2" ht="18.75" x14ac:dyDescent="0.3">
      <c r="A1" s="93" t="s">
        <v>231</v>
      </c>
    </row>
    <row r="2" spans="1:2" ht="18.75" x14ac:dyDescent="0.3">
      <c r="A2" s="93" t="s">
        <v>217</v>
      </c>
    </row>
    <row r="3" spans="1:2" x14ac:dyDescent="0.25">
      <c r="B3" t="s">
        <v>218</v>
      </c>
    </row>
    <row r="4" spans="1:2" ht="162" customHeight="1" x14ac:dyDescent="0.25">
      <c r="A4" s="46" t="s">
        <v>219</v>
      </c>
      <c r="B4" s="163" t="s">
        <v>551</v>
      </c>
    </row>
    <row r="5" spans="1:2" ht="38.25" x14ac:dyDescent="0.25">
      <c r="A5" s="46" t="s">
        <v>220</v>
      </c>
      <c r="B5" s="162" t="s">
        <v>552</v>
      </c>
    </row>
    <row r="6" spans="1:2" ht="114.75" x14ac:dyDescent="0.25">
      <c r="A6" s="46" t="s">
        <v>221</v>
      </c>
      <c r="B6" s="163" t="s">
        <v>553</v>
      </c>
    </row>
    <row r="7" spans="1:2" ht="76.5" x14ac:dyDescent="0.25">
      <c r="A7" s="46" t="s">
        <v>222</v>
      </c>
      <c r="B7" s="162" t="s">
        <v>554</v>
      </c>
    </row>
    <row r="8" spans="1:2" ht="76.5" x14ac:dyDescent="0.25">
      <c r="A8" s="46" t="s">
        <v>223</v>
      </c>
      <c r="B8" s="163" t="s">
        <v>555</v>
      </c>
    </row>
    <row r="9" spans="1:2" ht="63.75" x14ac:dyDescent="0.25">
      <c r="A9" s="46" t="s">
        <v>224</v>
      </c>
      <c r="B9" s="162" t="s">
        <v>556</v>
      </c>
    </row>
    <row r="10" spans="1:2" ht="102.6" customHeight="1" x14ac:dyDescent="0.25">
      <c r="A10" s="46" t="s">
        <v>225</v>
      </c>
      <c r="B10" s="162" t="s">
        <v>558</v>
      </c>
    </row>
    <row r="11" spans="1:2" x14ac:dyDescent="0.25">
      <c r="A11" s="95"/>
      <c r="B11" t="s">
        <v>557</v>
      </c>
    </row>
    <row r="12" spans="1:2" x14ac:dyDescent="0.25">
      <c r="A12" t="s">
        <v>226</v>
      </c>
    </row>
    <row r="13" spans="1:2" ht="48.75" x14ac:dyDescent="0.25">
      <c r="A13" s="94" t="s">
        <v>227</v>
      </c>
    </row>
    <row r="14" spans="1:2" ht="48.75" x14ac:dyDescent="0.25">
      <c r="A14" s="94" t="s">
        <v>228</v>
      </c>
    </row>
    <row r="15" spans="1:2" ht="24.75" x14ac:dyDescent="0.25">
      <c r="A15" s="94" t="s">
        <v>229</v>
      </c>
    </row>
    <row r="16" spans="1:2" ht="24.75" x14ac:dyDescent="0.25">
      <c r="A16" s="94" t="s">
        <v>230</v>
      </c>
    </row>
  </sheetData>
  <conditionalFormatting sqref="A4:A10">
    <cfRule type="colorScale" priority="2">
      <colorScale>
        <cfvo type="min"/>
        <cfvo type="percentile" val="50"/>
        <cfvo type="max"/>
        <color rgb="FF63BE7B"/>
        <color rgb="FFFFEB84"/>
        <color rgb="FFF8696B"/>
      </colorScale>
    </cfRule>
  </conditionalFormatting>
  <conditionalFormatting sqref="B4: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865A-8270-414F-8367-CB51B26E49B9}">
  <dimension ref="A1:B14"/>
  <sheetViews>
    <sheetView zoomScale="140" zoomScaleNormal="140" workbookViewId="0">
      <pane ySplit="2" topLeftCell="A6" activePane="bottomLeft" state="frozen"/>
      <selection pane="bottomLeft" activeCell="A2" sqref="A2:B2"/>
    </sheetView>
  </sheetViews>
  <sheetFormatPr baseColWidth="10" defaultColWidth="9.140625" defaultRowHeight="12" x14ac:dyDescent="0.2"/>
  <cols>
    <col min="1" max="1" width="46.85546875" style="2" customWidth="1"/>
    <col min="2" max="2" width="84.42578125" style="2" customWidth="1"/>
    <col min="3" max="16384" width="9.140625" style="2"/>
  </cols>
  <sheetData>
    <row r="1" spans="1:2" ht="18.75" x14ac:dyDescent="0.3">
      <c r="A1" s="174" t="s">
        <v>197</v>
      </c>
      <c r="B1" s="174"/>
    </row>
    <row r="2" spans="1:2" ht="15.75" x14ac:dyDescent="0.25">
      <c r="A2" s="177" t="s">
        <v>79</v>
      </c>
      <c r="B2" s="177"/>
    </row>
    <row r="3" spans="1:2" ht="15" x14ac:dyDescent="0.2">
      <c r="A3" s="3" t="s">
        <v>21</v>
      </c>
      <c r="B3" s="45"/>
    </row>
    <row r="4" spans="1:2" ht="38.25" x14ac:dyDescent="0.2">
      <c r="A4" s="97" t="s">
        <v>232</v>
      </c>
      <c r="B4" s="48" t="s">
        <v>264</v>
      </c>
    </row>
    <row r="5" spans="1:2" ht="38.25" x14ac:dyDescent="0.2">
      <c r="A5" s="97" t="s">
        <v>241</v>
      </c>
      <c r="B5" s="48" t="s">
        <v>265</v>
      </c>
    </row>
    <row r="6" spans="1:2" ht="36.75" customHeight="1" x14ac:dyDescent="0.2">
      <c r="A6" s="3" t="s">
        <v>22</v>
      </c>
      <c r="B6" s="46"/>
    </row>
    <row r="7" spans="1:2" ht="25.5" x14ac:dyDescent="0.2">
      <c r="A7" s="52" t="s">
        <v>23</v>
      </c>
      <c r="B7" s="48" t="s">
        <v>243</v>
      </c>
    </row>
    <row r="8" spans="1:2" ht="12.75" x14ac:dyDescent="0.2">
      <c r="A8" s="52" t="s">
        <v>24</v>
      </c>
      <c r="B8" s="48" t="s">
        <v>242</v>
      </c>
    </row>
    <row r="9" spans="1:2" ht="45" x14ac:dyDescent="0.2">
      <c r="A9" s="3" t="s">
        <v>25</v>
      </c>
      <c r="B9" s="46"/>
    </row>
    <row r="10" spans="1:2" ht="51" x14ac:dyDescent="0.2">
      <c r="A10" s="53" t="s">
        <v>26</v>
      </c>
      <c r="B10" s="50" t="s">
        <v>244</v>
      </c>
    </row>
    <row r="11" spans="1:2" ht="12.75" x14ac:dyDescent="0.2">
      <c r="A11" s="51" t="s">
        <v>27</v>
      </c>
      <c r="B11" s="46"/>
    </row>
    <row r="12" spans="1:2" ht="12.75" x14ac:dyDescent="0.2">
      <c r="A12" s="52" t="s">
        <v>28</v>
      </c>
      <c r="B12" s="48" t="s">
        <v>245</v>
      </c>
    </row>
    <row r="13" spans="1:2" ht="38.25" customHeight="1" x14ac:dyDescent="0.2">
      <c r="A13" s="178" t="s">
        <v>29</v>
      </c>
      <c r="B13" s="178"/>
    </row>
    <row r="14" spans="1:2" ht="25.5" customHeight="1" x14ac:dyDescent="0.2">
      <c r="A14" s="178" t="s">
        <v>80</v>
      </c>
      <c r="B14" s="178"/>
    </row>
  </sheetData>
  <sheetProtection sheet="1" objects="1" scenarios="1" formatCells="0" formatColumns="0" formatRows="0" insertRows="0" deleteRows="0"/>
  <mergeCells count="4">
    <mergeCell ref="A2:B2"/>
    <mergeCell ref="A13:B13"/>
    <mergeCell ref="A14:B14"/>
    <mergeCell ref="A1:B1"/>
  </mergeCells>
  <conditionalFormatting sqref="A2">
    <cfRule type="colorScale" priority="11">
      <colorScale>
        <cfvo type="min"/>
        <cfvo type="percentile" val="50"/>
        <cfvo type="max"/>
        <color rgb="FF63BE7B"/>
        <color rgb="FFFFEB84"/>
        <color rgb="FFF8696B"/>
      </colorScale>
    </cfRule>
  </conditionalFormatting>
  <conditionalFormatting sqref="A3">
    <cfRule type="colorScale" priority="9">
      <colorScale>
        <cfvo type="min"/>
        <cfvo type="percentile" val="50"/>
        <cfvo type="max"/>
        <color rgb="FF63BE7B"/>
        <color rgb="FFFFEB84"/>
        <color rgb="FFF8696B"/>
      </colorScale>
    </cfRule>
  </conditionalFormatting>
  <conditionalFormatting sqref="A4:A5">
    <cfRule type="colorScale" priority="3">
      <colorScale>
        <cfvo type="min"/>
        <cfvo type="percentile" val="50"/>
        <cfvo type="max"/>
        <color rgb="FF63BE7B"/>
        <color rgb="FFFFEB84"/>
        <color rgb="FFF8696B"/>
      </colorScale>
    </cfRule>
  </conditionalFormatting>
  <conditionalFormatting sqref="A6">
    <cfRule type="colorScale" priority="8">
      <colorScale>
        <cfvo type="min"/>
        <cfvo type="percentile" val="50"/>
        <cfvo type="max"/>
        <color rgb="FF63BE7B"/>
        <color rgb="FFFFEB84"/>
        <color rgb="FFF8696B"/>
      </colorScale>
    </cfRule>
  </conditionalFormatting>
  <conditionalFormatting sqref="A7:A8 A11:B12 B9 A10">
    <cfRule type="colorScale" priority="10">
      <colorScale>
        <cfvo type="min"/>
        <cfvo type="percentile" val="50"/>
        <cfvo type="max"/>
        <color rgb="FF63BE7B"/>
        <color rgb="FFFFEB84"/>
        <color rgb="FFF8696B"/>
      </colorScale>
    </cfRule>
  </conditionalFormatting>
  <conditionalFormatting sqref="A9">
    <cfRule type="colorScale" priority="6">
      <colorScale>
        <cfvo type="min"/>
        <cfvo type="percentile" val="50"/>
        <cfvo type="max"/>
        <color rgb="FF63BE7B"/>
        <color rgb="FFFFEB84"/>
        <color rgb="FFF8696B"/>
      </colorScale>
    </cfRule>
  </conditionalFormatting>
  <conditionalFormatting sqref="B3">
    <cfRule type="colorScale" priority="5">
      <colorScale>
        <cfvo type="min"/>
        <cfvo type="percentile" val="50"/>
        <cfvo type="max"/>
        <color rgb="FF63BE7B"/>
        <color rgb="FFFFEB84"/>
        <color rgb="FFF8696B"/>
      </colorScale>
    </cfRule>
  </conditionalFormatting>
  <conditionalFormatting sqref="B4:B5">
    <cfRule type="colorScale" priority="4">
      <colorScale>
        <cfvo type="min"/>
        <cfvo type="percentile" val="50"/>
        <cfvo type="max"/>
        <color rgb="FF63BE7B"/>
        <color rgb="FFFFEB84"/>
        <color rgb="FFF8696B"/>
      </colorScale>
    </cfRule>
  </conditionalFormatting>
  <conditionalFormatting sqref="B6">
    <cfRule type="colorScale" priority="7">
      <colorScale>
        <cfvo type="min"/>
        <cfvo type="percentile" val="50"/>
        <cfvo type="max"/>
        <color rgb="FF63BE7B"/>
        <color rgb="FFFFEB84"/>
        <color rgb="FFF8696B"/>
      </colorScale>
    </cfRule>
  </conditionalFormatting>
  <conditionalFormatting sqref="B7:B8">
    <cfRule type="colorScale" priority="2">
      <colorScale>
        <cfvo type="min"/>
        <cfvo type="percentile" val="50"/>
        <cfvo type="max"/>
        <color rgb="FF63BE7B"/>
        <color rgb="FFFFEB84"/>
        <color rgb="FFF8696B"/>
      </colorScale>
    </cfRule>
  </conditionalFormatting>
  <conditionalFormatting sqref="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4D82-368B-4D7C-A660-F22BE992DF97}">
  <dimension ref="A1:B49"/>
  <sheetViews>
    <sheetView zoomScale="140" zoomScaleNormal="140" workbookViewId="0">
      <pane ySplit="2" topLeftCell="A13" activePane="bottomLeft" state="frozen"/>
      <selection pane="bottomLeft" activeCell="A6" sqref="A6"/>
    </sheetView>
  </sheetViews>
  <sheetFormatPr baseColWidth="10" defaultColWidth="9.140625" defaultRowHeight="12.75" x14ac:dyDescent="0.2"/>
  <cols>
    <col min="1" max="1" width="59.42578125" style="4" customWidth="1"/>
    <col min="2" max="2" width="110" style="4" customWidth="1"/>
    <col min="3" max="16384" width="9.140625" style="4"/>
  </cols>
  <sheetData>
    <row r="1" spans="1:2" ht="35.25" customHeight="1" x14ac:dyDescent="0.3">
      <c r="A1" s="180" t="s">
        <v>63</v>
      </c>
      <c r="B1" s="181"/>
    </row>
    <row r="2" spans="1:2" ht="19.5" customHeight="1" x14ac:dyDescent="0.25">
      <c r="A2" s="129" t="s">
        <v>30</v>
      </c>
      <c r="B2" s="130" t="s">
        <v>31</v>
      </c>
    </row>
    <row r="3" spans="1:2" ht="15" customHeight="1" x14ac:dyDescent="0.2">
      <c r="A3" s="131" t="s">
        <v>201</v>
      </c>
      <c r="B3" s="132"/>
    </row>
    <row r="4" spans="1:2" ht="99.95" customHeight="1" x14ac:dyDescent="0.2">
      <c r="A4" s="133" t="s">
        <v>33</v>
      </c>
      <c r="B4" s="134" t="s">
        <v>393</v>
      </c>
    </row>
    <row r="5" spans="1:2" ht="33" customHeight="1" x14ac:dyDescent="0.2">
      <c r="A5" s="131" t="s">
        <v>202</v>
      </c>
      <c r="B5" s="132"/>
    </row>
    <row r="6" spans="1:2" ht="50.45" customHeight="1" x14ac:dyDescent="0.2">
      <c r="A6" s="135" t="s">
        <v>32</v>
      </c>
      <c r="B6" s="136" t="s">
        <v>394</v>
      </c>
    </row>
    <row r="7" spans="1:2" ht="90.95" customHeight="1" x14ac:dyDescent="0.2">
      <c r="A7" s="135" t="s">
        <v>81</v>
      </c>
      <c r="B7" s="137" t="s">
        <v>395</v>
      </c>
    </row>
    <row r="8" spans="1:2" ht="224.1" customHeight="1" x14ac:dyDescent="0.2">
      <c r="A8" s="135" t="s">
        <v>199</v>
      </c>
      <c r="B8" s="137" t="s">
        <v>415</v>
      </c>
    </row>
    <row r="9" spans="1:2" ht="105.95" customHeight="1" x14ac:dyDescent="0.2">
      <c r="A9" s="138" t="s">
        <v>200</v>
      </c>
      <c r="B9" s="134" t="s">
        <v>396</v>
      </c>
    </row>
    <row r="10" spans="1:2" ht="25.5" customHeight="1" x14ac:dyDescent="0.2">
      <c r="A10" s="183" t="s">
        <v>203</v>
      </c>
      <c r="B10" s="184"/>
    </row>
    <row r="11" spans="1:2" ht="75" customHeight="1" x14ac:dyDescent="0.2">
      <c r="A11" s="139" t="s">
        <v>64</v>
      </c>
      <c r="B11" s="140"/>
    </row>
    <row r="12" spans="1:2" ht="50.45" customHeight="1" x14ac:dyDescent="0.2">
      <c r="A12" s="135" t="s">
        <v>82</v>
      </c>
      <c r="B12" s="136" t="s">
        <v>398</v>
      </c>
    </row>
    <row r="13" spans="1:2" ht="30.95" customHeight="1" x14ac:dyDescent="0.2">
      <c r="A13" s="135" t="s">
        <v>83</v>
      </c>
      <c r="B13" s="136" t="s">
        <v>399</v>
      </c>
    </row>
    <row r="14" spans="1:2" ht="69.95" customHeight="1" x14ac:dyDescent="0.2">
      <c r="A14" s="135" t="s">
        <v>84</v>
      </c>
      <c r="B14" s="136" t="s">
        <v>400</v>
      </c>
    </row>
    <row r="15" spans="1:2" ht="70.5" customHeight="1" x14ac:dyDescent="0.2">
      <c r="A15" s="135" t="s">
        <v>34</v>
      </c>
      <c r="B15" s="136" t="s">
        <v>401</v>
      </c>
    </row>
    <row r="16" spans="1:2" ht="70.5" customHeight="1" x14ac:dyDescent="0.2">
      <c r="A16" s="135" t="s">
        <v>35</v>
      </c>
      <c r="B16" s="136" t="s">
        <v>397</v>
      </c>
    </row>
    <row r="17" spans="1:2" ht="42.95" customHeight="1" x14ac:dyDescent="0.2">
      <c r="A17" s="135" t="s">
        <v>36</v>
      </c>
      <c r="B17" s="136" t="s">
        <v>402</v>
      </c>
    </row>
    <row r="18" spans="1:2" ht="62.1" customHeight="1" x14ac:dyDescent="0.2">
      <c r="A18" s="135" t="s">
        <v>37</v>
      </c>
      <c r="B18" s="136" t="s">
        <v>403</v>
      </c>
    </row>
    <row r="19" spans="1:2" ht="84.75" customHeight="1" x14ac:dyDescent="0.2">
      <c r="A19" s="135" t="s">
        <v>38</v>
      </c>
      <c r="B19" s="141" t="s">
        <v>401</v>
      </c>
    </row>
    <row r="20" spans="1:2" ht="41.45" customHeight="1" x14ac:dyDescent="0.2">
      <c r="A20" s="135" t="s">
        <v>39</v>
      </c>
      <c r="B20" s="136" t="s">
        <v>404</v>
      </c>
    </row>
    <row r="21" spans="1:2" ht="70.5" customHeight="1" x14ac:dyDescent="0.2">
      <c r="A21" s="135" t="s">
        <v>85</v>
      </c>
      <c r="B21" s="136" t="s">
        <v>401</v>
      </c>
    </row>
    <row r="22" spans="1:2" ht="81.95" customHeight="1" x14ac:dyDescent="0.2">
      <c r="A22" s="135" t="s">
        <v>40</v>
      </c>
      <c r="B22" s="141" t="s">
        <v>405</v>
      </c>
    </row>
    <row r="23" spans="1:2" ht="70.5" customHeight="1" x14ac:dyDescent="0.2">
      <c r="A23" s="135" t="s">
        <v>41</v>
      </c>
      <c r="B23" s="141" t="s">
        <v>406</v>
      </c>
    </row>
    <row r="24" spans="1:2" ht="70.5" customHeight="1" x14ac:dyDescent="0.2">
      <c r="A24" s="135" t="s">
        <v>42</v>
      </c>
      <c r="B24" s="141" t="s">
        <v>401</v>
      </c>
    </row>
    <row r="25" spans="1:2" ht="70.5" customHeight="1" x14ac:dyDescent="0.2">
      <c r="A25" s="135" t="s">
        <v>43</v>
      </c>
      <c r="B25" s="136" t="s">
        <v>407</v>
      </c>
    </row>
    <row r="26" spans="1:2" ht="70.5" customHeight="1" x14ac:dyDescent="0.2">
      <c r="A26" s="135" t="s">
        <v>44</v>
      </c>
      <c r="B26" s="141" t="s">
        <v>401</v>
      </c>
    </row>
    <row r="27" spans="1:2" ht="60.6" customHeight="1" x14ac:dyDescent="0.2">
      <c r="A27" s="135" t="s">
        <v>45</v>
      </c>
      <c r="B27" s="136" t="s">
        <v>408</v>
      </c>
    </row>
    <row r="28" spans="1:2" ht="62.45" customHeight="1" x14ac:dyDescent="0.2">
      <c r="A28" s="135" t="s">
        <v>46</v>
      </c>
      <c r="B28" s="141" t="s">
        <v>401</v>
      </c>
    </row>
    <row r="29" spans="1:2" ht="55.5" customHeight="1" x14ac:dyDescent="0.2">
      <c r="A29" s="183" t="s">
        <v>86</v>
      </c>
      <c r="B29" s="184"/>
    </row>
    <row r="30" spans="1:2" ht="63.95" customHeight="1" x14ac:dyDescent="0.2">
      <c r="A30" s="135" t="s">
        <v>87</v>
      </c>
      <c r="B30" s="136" t="s">
        <v>409</v>
      </c>
    </row>
    <row r="31" spans="1:2" ht="102" x14ac:dyDescent="0.2">
      <c r="A31" s="135" t="s">
        <v>410</v>
      </c>
      <c r="B31" s="136" t="s">
        <v>411</v>
      </c>
    </row>
    <row r="32" spans="1:2" ht="55.5" customHeight="1" x14ac:dyDescent="0.2">
      <c r="A32" s="142" t="s">
        <v>47</v>
      </c>
      <c r="B32" s="143"/>
    </row>
    <row r="33" spans="1:2" ht="25.5" x14ac:dyDescent="0.2">
      <c r="A33" s="135" t="s">
        <v>49</v>
      </c>
      <c r="B33" s="141" t="s">
        <v>412</v>
      </c>
    </row>
    <row r="34" spans="1:2" ht="38.25" x14ac:dyDescent="0.2">
      <c r="A34" s="135" t="s">
        <v>48</v>
      </c>
      <c r="B34" s="141" t="s">
        <v>412</v>
      </c>
    </row>
    <row r="35" spans="1:2" ht="38.25" x14ac:dyDescent="0.2">
      <c r="A35" s="144" t="s">
        <v>50</v>
      </c>
      <c r="B35" s="141" t="s">
        <v>412</v>
      </c>
    </row>
    <row r="36" spans="1:2" ht="65.25" customHeight="1" x14ac:dyDescent="0.2">
      <c r="A36" s="145" t="s">
        <v>51</v>
      </c>
      <c r="B36" s="146"/>
    </row>
    <row r="37" spans="1:2" ht="42.95" customHeight="1" x14ac:dyDescent="0.2">
      <c r="A37" s="147" t="s">
        <v>52</v>
      </c>
      <c r="B37" s="136" t="s">
        <v>413</v>
      </c>
    </row>
    <row r="38" spans="1:2" ht="25.5" customHeight="1" x14ac:dyDescent="0.2">
      <c r="A38" s="147" t="s">
        <v>53</v>
      </c>
      <c r="B38" s="141" t="s">
        <v>414</v>
      </c>
    </row>
    <row r="39" spans="1:2" ht="25.5" customHeight="1" x14ac:dyDescent="0.2">
      <c r="A39" s="147" t="s">
        <v>54</v>
      </c>
      <c r="B39" s="141" t="s">
        <v>401</v>
      </c>
    </row>
    <row r="40" spans="1:2" ht="78" customHeight="1" x14ac:dyDescent="0.2">
      <c r="A40" s="145" t="s">
        <v>55</v>
      </c>
      <c r="B40" s="148"/>
    </row>
    <row r="41" spans="1:2" ht="53.25" customHeight="1" x14ac:dyDescent="0.2">
      <c r="A41" s="135" t="s">
        <v>56</v>
      </c>
      <c r="B41" s="141" t="s">
        <v>401</v>
      </c>
    </row>
    <row r="42" spans="1:2" ht="66.75" customHeight="1" x14ac:dyDescent="0.2">
      <c r="A42" s="135" t="s">
        <v>57</v>
      </c>
      <c r="B42" s="141" t="s">
        <v>401</v>
      </c>
    </row>
    <row r="43" spans="1:2" ht="66" customHeight="1" x14ac:dyDescent="0.2">
      <c r="A43" s="135" t="s">
        <v>58</v>
      </c>
      <c r="B43" s="141" t="s">
        <v>401</v>
      </c>
    </row>
    <row r="44" spans="1:2" ht="66.75" customHeight="1" x14ac:dyDescent="0.2">
      <c r="A44" s="135" t="s">
        <v>59</v>
      </c>
      <c r="B44" s="141" t="s">
        <v>401</v>
      </c>
    </row>
    <row r="45" spans="1:2" ht="75" customHeight="1" x14ac:dyDescent="0.2">
      <c r="A45" s="135" t="s">
        <v>60</v>
      </c>
      <c r="B45" s="141" t="s">
        <v>401</v>
      </c>
    </row>
    <row r="46" spans="1:2" ht="62.45" customHeight="1" thickBot="1" x14ac:dyDescent="0.25">
      <c r="A46" s="149" t="s">
        <v>61</v>
      </c>
      <c r="B46" s="150" t="s">
        <v>401</v>
      </c>
    </row>
    <row r="47" spans="1:2" ht="37.5" customHeight="1" x14ac:dyDescent="0.2">
      <c r="A47" s="179" t="s">
        <v>62</v>
      </c>
      <c r="B47" s="179"/>
    </row>
    <row r="48" spans="1:2" ht="17.25" customHeight="1" x14ac:dyDescent="0.2">
      <c r="A48" s="179" t="s">
        <v>137</v>
      </c>
      <c r="B48" s="179"/>
    </row>
    <row r="49" spans="1:2" ht="69" customHeight="1" x14ac:dyDescent="0.2">
      <c r="A49" s="182" t="s">
        <v>138</v>
      </c>
      <c r="B49" s="182"/>
    </row>
  </sheetData>
  <sheetProtection formatCells="0" formatColumns="0" formatRows="0" insertRows="0" deleteRows="0"/>
  <mergeCells count="6">
    <mergeCell ref="A47:B47"/>
    <mergeCell ref="A48:B48"/>
    <mergeCell ref="A1:B1"/>
    <mergeCell ref="A49:B49"/>
    <mergeCell ref="A10:B10"/>
    <mergeCell ref="A29:B29"/>
  </mergeCells>
  <conditionalFormatting sqref="A2:B2">
    <cfRule type="colorScale" priority="5">
      <colorScale>
        <cfvo type="min"/>
        <cfvo type="percentile" val="50"/>
        <cfvo type="max"/>
        <color rgb="FF63BE7B"/>
        <color rgb="FFFFEB84"/>
        <color rgb="FFF8696B"/>
      </colorScale>
    </cfRule>
  </conditionalFormatting>
  <conditionalFormatting sqref="A3:B3">
    <cfRule type="colorScale" priority="4">
      <colorScale>
        <cfvo type="min"/>
        <cfvo type="percentile" val="50"/>
        <cfvo type="max"/>
        <color rgb="FF63BE7B"/>
        <color rgb="FFFFEB84"/>
        <color rgb="FFF8696B"/>
      </colorScale>
    </cfRule>
  </conditionalFormatting>
  <conditionalFormatting sqref="A4:B4">
    <cfRule type="colorScale" priority="3">
      <colorScale>
        <cfvo type="min"/>
        <cfvo type="percentile" val="50"/>
        <cfvo type="max"/>
        <color rgb="FF63BE7B"/>
        <color rgb="FFFFEB84"/>
        <color rgb="FFF8696B"/>
      </colorScale>
    </cfRule>
  </conditionalFormatting>
  <conditionalFormatting sqref="A5:B5">
    <cfRule type="colorScale" priority="2">
      <colorScale>
        <cfvo type="min"/>
        <cfvo type="percentile" val="50"/>
        <cfvo type="max"/>
        <color rgb="FF63BE7B"/>
        <color rgb="FFFFEB84"/>
        <color rgb="FFF8696B"/>
      </colorScale>
    </cfRule>
  </conditionalFormatting>
  <conditionalFormatting sqref="B7: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3917-9A29-4BD8-92D2-FC08A88A70B7}">
  <dimension ref="A1:Q49"/>
  <sheetViews>
    <sheetView zoomScale="110" zoomScaleNormal="110" workbookViewId="0">
      <pane ySplit="7" topLeftCell="A47" activePane="bottomLeft" state="frozen"/>
      <selection pane="bottomLeft" activeCell="B46" sqref="B46:M46"/>
    </sheetView>
  </sheetViews>
  <sheetFormatPr baseColWidth="10" defaultColWidth="8.5703125" defaultRowHeight="12.75" x14ac:dyDescent="0.2"/>
  <cols>
    <col min="1" max="1" width="50.5703125" style="7" customWidth="1"/>
    <col min="2" max="2" width="10.5703125" style="7" customWidth="1"/>
    <col min="3" max="3" width="17.140625" style="7" customWidth="1"/>
    <col min="4" max="6" width="8.85546875" style="7" bestFit="1" customWidth="1"/>
    <col min="7" max="7" width="12.28515625" style="7" bestFit="1" customWidth="1"/>
    <col min="8" max="12" width="7.42578125" style="7" customWidth="1"/>
    <col min="13" max="13" width="5.140625" style="7" customWidth="1"/>
    <col min="14" max="14" width="11.42578125" style="7" bestFit="1" customWidth="1"/>
    <col min="15" max="15" width="9.42578125" style="7" customWidth="1"/>
    <col min="16" max="16" width="12.42578125" style="7" customWidth="1"/>
    <col min="17" max="17" width="23.42578125" style="7" customWidth="1"/>
    <col min="18" max="16384" width="8.5703125" style="7"/>
  </cols>
  <sheetData>
    <row r="1" spans="1:17" ht="20.25" customHeight="1" x14ac:dyDescent="0.3">
      <c r="A1" s="5" t="s">
        <v>204</v>
      </c>
      <c r="B1" s="6"/>
      <c r="C1" s="6"/>
      <c r="D1" s="6"/>
      <c r="E1" s="6"/>
      <c r="F1" s="6"/>
      <c r="G1" s="6"/>
      <c r="H1" s="6"/>
      <c r="I1" s="6"/>
      <c r="J1" s="6"/>
      <c r="K1" s="6"/>
      <c r="L1" s="6"/>
      <c r="M1" s="6"/>
      <c r="N1" s="6"/>
      <c r="O1" s="6"/>
      <c r="P1" s="6"/>
      <c r="Q1" s="6"/>
    </row>
    <row r="2" spans="1:17" ht="15.75" customHeight="1" x14ac:dyDescent="0.2">
      <c r="A2" s="196" t="s">
        <v>65</v>
      </c>
      <c r="B2" s="196"/>
      <c r="C2" s="196"/>
      <c r="D2" s="196"/>
      <c r="E2" s="196"/>
      <c r="F2" s="196"/>
      <c r="G2" s="196"/>
      <c r="H2" s="196"/>
      <c r="I2" s="196"/>
      <c r="J2" s="196"/>
      <c r="K2" s="196"/>
      <c r="L2" s="196"/>
      <c r="M2" s="196"/>
      <c r="N2" s="196"/>
      <c r="O2" s="196"/>
      <c r="P2" s="196"/>
      <c r="Q2" s="196"/>
    </row>
    <row r="3" spans="1:17" s="54" customFormat="1" ht="63" customHeight="1" x14ac:dyDescent="0.25">
      <c r="A3" s="198"/>
      <c r="B3" s="202" t="s">
        <v>149</v>
      </c>
      <c r="C3" s="202" t="s">
        <v>69</v>
      </c>
      <c r="D3" s="197" t="s">
        <v>66</v>
      </c>
      <c r="E3" s="197"/>
      <c r="F3" s="197"/>
      <c r="G3" s="197"/>
      <c r="H3" s="197"/>
      <c r="I3" s="197"/>
      <c r="J3" s="197"/>
      <c r="K3" s="197"/>
      <c r="L3" s="197"/>
      <c r="M3" s="197"/>
      <c r="N3" s="202" t="s">
        <v>205</v>
      </c>
      <c r="O3" s="202" t="s">
        <v>77</v>
      </c>
      <c r="P3" s="202" t="s">
        <v>76</v>
      </c>
      <c r="Q3" s="202"/>
    </row>
    <row r="4" spans="1:17" s="54" customFormat="1" ht="11.25" customHeight="1" x14ac:dyDescent="0.25">
      <c r="A4" s="199"/>
      <c r="B4" s="203"/>
      <c r="C4" s="203"/>
      <c r="D4" s="185">
        <v>2021</v>
      </c>
      <c r="E4" s="185">
        <v>2022</v>
      </c>
      <c r="F4" s="185">
        <v>2023</v>
      </c>
      <c r="G4" s="185">
        <v>2024</v>
      </c>
      <c r="H4" s="185">
        <v>2025</v>
      </c>
      <c r="I4" s="185">
        <v>2026</v>
      </c>
      <c r="J4" s="185">
        <v>2027</v>
      </c>
      <c r="K4" s="185">
        <v>2028</v>
      </c>
      <c r="L4" s="185">
        <v>2029</v>
      </c>
      <c r="M4" s="185">
        <v>2030</v>
      </c>
      <c r="N4" s="203"/>
      <c r="O4" s="203"/>
      <c r="P4" s="203"/>
      <c r="Q4" s="203"/>
    </row>
    <row r="5" spans="1:17" s="54" customFormat="1" ht="6" hidden="1" customHeight="1" x14ac:dyDescent="0.25">
      <c r="A5" s="199"/>
      <c r="B5" s="203"/>
      <c r="C5" s="203"/>
      <c r="D5" s="186"/>
      <c r="E5" s="186"/>
      <c r="F5" s="186"/>
      <c r="G5" s="186"/>
      <c r="H5" s="186"/>
      <c r="I5" s="186"/>
      <c r="J5" s="186"/>
      <c r="K5" s="186"/>
      <c r="L5" s="186"/>
      <c r="M5" s="186"/>
      <c r="N5" s="203"/>
      <c r="O5" s="203"/>
      <c r="P5" s="203"/>
      <c r="Q5" s="203"/>
    </row>
    <row r="6" spans="1:17" s="54" customFormat="1" ht="14.25" customHeight="1" x14ac:dyDescent="0.25">
      <c r="A6" s="199"/>
      <c r="B6" s="203"/>
      <c r="C6" s="203"/>
      <c r="D6" s="186"/>
      <c r="E6" s="186"/>
      <c r="F6" s="186"/>
      <c r="G6" s="186"/>
      <c r="H6" s="186">
        <v>2025</v>
      </c>
      <c r="I6" s="186"/>
      <c r="J6" s="186"/>
      <c r="K6" s="186"/>
      <c r="L6" s="186"/>
      <c r="M6" s="186"/>
      <c r="N6" s="203"/>
      <c r="O6" s="203"/>
      <c r="P6" s="203"/>
      <c r="Q6" s="203"/>
    </row>
    <row r="7" spans="1:17" s="54" customFormat="1" ht="43.5" customHeight="1" x14ac:dyDescent="0.25">
      <c r="A7" s="200"/>
      <c r="B7" s="204"/>
      <c r="C7" s="204"/>
      <c r="D7" s="187"/>
      <c r="E7" s="187"/>
      <c r="F7" s="187"/>
      <c r="G7" s="187"/>
      <c r="H7" s="187"/>
      <c r="I7" s="187"/>
      <c r="J7" s="187"/>
      <c r="K7" s="187"/>
      <c r="L7" s="187"/>
      <c r="M7" s="187"/>
      <c r="N7" s="204"/>
      <c r="O7" s="204"/>
      <c r="P7" s="204"/>
      <c r="Q7" s="204"/>
    </row>
    <row r="8" spans="1:17" ht="51" customHeight="1" x14ac:dyDescent="0.2">
      <c r="A8" s="15" t="s">
        <v>142</v>
      </c>
      <c r="B8" s="12"/>
      <c r="C8" s="12"/>
      <c r="D8" s="13"/>
      <c r="E8" s="13"/>
      <c r="F8" s="13"/>
      <c r="G8" s="13"/>
      <c r="H8" s="13"/>
      <c r="I8" s="13"/>
      <c r="J8" s="13"/>
      <c r="K8" s="13"/>
      <c r="L8" s="13"/>
      <c r="M8" s="13"/>
      <c r="N8" s="13"/>
      <c r="O8" s="13"/>
      <c r="P8" s="201"/>
      <c r="Q8" s="201"/>
    </row>
    <row r="9" spans="1:17" ht="34.5" customHeight="1" x14ac:dyDescent="0.2">
      <c r="A9" s="9" t="s">
        <v>270</v>
      </c>
      <c r="B9" s="66" t="s">
        <v>260</v>
      </c>
      <c r="C9" s="98">
        <v>0</v>
      </c>
      <c r="D9" s="67">
        <f>239.96</f>
        <v>239.96</v>
      </c>
      <c r="E9" s="67">
        <f>479.92</f>
        <v>479.92</v>
      </c>
      <c r="F9" s="67">
        <f>719.89</f>
        <v>719.89</v>
      </c>
      <c r="G9" s="67">
        <f>959.85</f>
        <v>959.85</v>
      </c>
      <c r="H9" s="67"/>
      <c r="I9" s="67"/>
      <c r="J9" s="67"/>
      <c r="K9" s="67"/>
      <c r="L9" s="67"/>
      <c r="M9" s="67"/>
      <c r="N9" s="67">
        <f>5324.32+1241.24</f>
        <v>6565.5599999999995</v>
      </c>
      <c r="O9" s="66">
        <v>2030</v>
      </c>
      <c r="P9" s="101">
        <f>G9/N9</f>
        <v>0.14619468864803614</v>
      </c>
      <c r="Q9" s="96" t="s">
        <v>268</v>
      </c>
    </row>
    <row r="10" spans="1:17" ht="34.5" customHeight="1" x14ac:dyDescent="0.2">
      <c r="A10" s="9" t="s">
        <v>271</v>
      </c>
      <c r="B10" s="66" t="s">
        <v>269</v>
      </c>
      <c r="C10" s="67">
        <v>0</v>
      </c>
      <c r="D10" s="67">
        <v>2648.31</v>
      </c>
      <c r="E10" s="67">
        <v>5296.61</v>
      </c>
      <c r="F10" s="67">
        <v>7994.92</v>
      </c>
      <c r="G10" s="67">
        <v>10593.23</v>
      </c>
      <c r="H10" s="67"/>
      <c r="I10" s="67"/>
      <c r="J10" s="67"/>
      <c r="K10" s="67"/>
      <c r="L10" s="67"/>
      <c r="M10" s="67"/>
      <c r="N10" s="168">
        <f>161586452/1000</f>
        <v>161586.45199999999</v>
      </c>
      <c r="O10" s="169">
        <v>2030</v>
      </c>
      <c r="P10" s="170">
        <f>G10/N10</f>
        <v>6.5557661975275003E-2</v>
      </c>
      <c r="Q10" s="96" t="s">
        <v>268</v>
      </c>
    </row>
    <row r="11" spans="1:17" ht="34.5" customHeight="1" x14ac:dyDescent="0.2">
      <c r="A11" s="9" t="s">
        <v>237</v>
      </c>
      <c r="B11" s="66" t="s">
        <v>259</v>
      </c>
      <c r="C11" s="100">
        <v>21037</v>
      </c>
      <c r="D11" s="100">
        <v>23359</v>
      </c>
      <c r="E11" s="100">
        <v>27639</v>
      </c>
      <c r="F11" s="100">
        <v>21505</v>
      </c>
      <c r="G11" s="100">
        <v>24462</v>
      </c>
      <c r="H11" s="67"/>
      <c r="I11" s="67"/>
      <c r="J11" s="67"/>
      <c r="K11" s="67"/>
      <c r="L11" s="67"/>
      <c r="M11" s="67"/>
      <c r="N11" s="100">
        <v>750000</v>
      </c>
      <c r="O11" s="66">
        <v>2030</v>
      </c>
      <c r="P11" s="101">
        <f t="shared" ref="P11:P19" si="0">(AVERAGE(D11:G11)-C11)/C11</f>
        <v>0.15231496886438181</v>
      </c>
      <c r="Q11" s="96" t="s">
        <v>266</v>
      </c>
    </row>
    <row r="12" spans="1:17" ht="34.5" customHeight="1" x14ac:dyDescent="0.2">
      <c r="A12" s="9" t="s">
        <v>240</v>
      </c>
      <c r="B12" s="66" t="s">
        <v>259</v>
      </c>
      <c r="C12" s="100">
        <v>6370</v>
      </c>
      <c r="D12" s="100">
        <v>4610</v>
      </c>
      <c r="E12" s="100">
        <v>6313</v>
      </c>
      <c r="F12" s="100">
        <v>9263</v>
      </c>
      <c r="G12" s="100">
        <v>2583</v>
      </c>
      <c r="H12" s="100"/>
      <c r="I12" s="67"/>
      <c r="J12" s="67"/>
      <c r="K12" s="67"/>
      <c r="L12" s="67"/>
      <c r="M12" s="67"/>
      <c r="N12" s="100">
        <v>10053</v>
      </c>
      <c r="O12" s="66">
        <v>2030</v>
      </c>
      <c r="P12" s="101">
        <f t="shared" si="0"/>
        <v>-0.10639717425431711</v>
      </c>
      <c r="Q12" s="96" t="s">
        <v>267</v>
      </c>
    </row>
    <row r="13" spans="1:17" ht="34.5" customHeight="1" x14ac:dyDescent="0.2">
      <c r="A13" s="9" t="s">
        <v>238</v>
      </c>
      <c r="B13" s="66" t="s">
        <v>259</v>
      </c>
      <c r="C13" s="100">
        <v>21938</v>
      </c>
      <c r="D13" s="100">
        <v>108823</v>
      </c>
      <c r="E13" s="100">
        <v>240147</v>
      </c>
      <c r="F13" s="100">
        <v>65619</v>
      </c>
      <c r="G13" s="100">
        <v>27059</v>
      </c>
      <c r="H13" s="100"/>
      <c r="I13" s="67"/>
      <c r="J13" s="67"/>
      <c r="K13" s="67"/>
      <c r="L13" s="67"/>
      <c r="M13" s="67"/>
      <c r="N13" s="100">
        <v>913932</v>
      </c>
      <c r="O13" s="66">
        <v>2030</v>
      </c>
      <c r="P13" s="101">
        <f t="shared" si="0"/>
        <v>4.032910930804996</v>
      </c>
      <c r="Q13" s="96" t="s">
        <v>266</v>
      </c>
    </row>
    <row r="14" spans="1:17" ht="34.5" customHeight="1" x14ac:dyDescent="0.2">
      <c r="A14" s="9" t="s">
        <v>239</v>
      </c>
      <c r="B14" s="66" t="s">
        <v>259</v>
      </c>
      <c r="C14" s="100">
        <v>29973</v>
      </c>
      <c r="D14" s="100">
        <v>11466</v>
      </c>
      <c r="E14" s="100">
        <v>17119</v>
      </c>
      <c r="F14" s="100">
        <v>20084</v>
      </c>
      <c r="G14" s="100">
        <v>10383</v>
      </c>
      <c r="H14" s="100"/>
      <c r="I14" s="67"/>
      <c r="J14" s="67"/>
      <c r="K14" s="67"/>
      <c r="L14" s="67"/>
      <c r="M14" s="67"/>
      <c r="N14" s="100">
        <v>112500</v>
      </c>
      <c r="O14" s="66">
        <v>2030</v>
      </c>
      <c r="P14" s="101">
        <f t="shared" si="0"/>
        <v>-0.50745671103993595</v>
      </c>
      <c r="Q14" s="96" t="s">
        <v>267</v>
      </c>
    </row>
    <row r="15" spans="1:17" ht="34.5" customHeight="1" x14ac:dyDescent="0.2">
      <c r="A15" s="9" t="s">
        <v>246</v>
      </c>
      <c r="B15" s="66" t="s">
        <v>254</v>
      </c>
      <c r="C15" s="67">
        <v>390751</v>
      </c>
      <c r="D15" s="100">
        <v>523654</v>
      </c>
      <c r="E15" s="100">
        <v>542915</v>
      </c>
      <c r="F15" s="100">
        <v>561760</v>
      </c>
      <c r="G15" s="100">
        <v>580709</v>
      </c>
      <c r="H15" s="67"/>
      <c r="I15" s="67"/>
      <c r="J15" s="67"/>
      <c r="K15" s="67"/>
      <c r="L15" s="67"/>
      <c r="M15" s="67"/>
      <c r="N15" s="100">
        <v>1091000</v>
      </c>
      <c r="O15" s="66">
        <v>2030</v>
      </c>
      <c r="P15" s="101">
        <f t="shared" si="0"/>
        <v>0.41332843677943243</v>
      </c>
      <c r="Q15" s="96" t="s">
        <v>266</v>
      </c>
    </row>
    <row r="16" spans="1:17" ht="34.5" customHeight="1" x14ac:dyDescent="0.2">
      <c r="A16" s="9" t="s">
        <v>247</v>
      </c>
      <c r="B16" s="66" t="s">
        <v>257</v>
      </c>
      <c r="C16" s="67">
        <v>149348</v>
      </c>
      <c r="D16" s="99">
        <v>180846</v>
      </c>
      <c r="E16" s="99">
        <v>183475</v>
      </c>
      <c r="F16" s="99">
        <v>188935</v>
      </c>
      <c r="G16" s="99">
        <v>193688</v>
      </c>
      <c r="H16" s="67"/>
      <c r="I16" s="67"/>
      <c r="J16" s="67"/>
      <c r="K16" s="67"/>
      <c r="L16" s="67"/>
      <c r="M16" s="67"/>
      <c r="N16" s="100">
        <v>1242000</v>
      </c>
      <c r="O16" s="66">
        <v>2030</v>
      </c>
      <c r="P16" s="101">
        <f t="shared" si="0"/>
        <v>0.25034148431850445</v>
      </c>
      <c r="Q16" s="96" t="s">
        <v>266</v>
      </c>
    </row>
    <row r="17" spans="1:17" ht="34.5" customHeight="1" x14ac:dyDescent="0.2">
      <c r="A17" s="9" t="s">
        <v>248</v>
      </c>
      <c r="B17" s="66" t="s">
        <v>257</v>
      </c>
      <c r="C17" s="67">
        <v>143120</v>
      </c>
      <c r="D17" s="100">
        <v>173310</v>
      </c>
      <c r="E17" s="100">
        <v>175831</v>
      </c>
      <c r="F17" s="100">
        <v>181064</v>
      </c>
      <c r="G17" s="100">
        <v>185619</v>
      </c>
      <c r="H17" s="67"/>
      <c r="I17" s="67"/>
      <c r="J17" s="67"/>
      <c r="K17" s="67"/>
      <c r="L17" s="67"/>
      <c r="M17" s="67"/>
      <c r="N17" s="100">
        <v>1020000</v>
      </c>
      <c r="O17" s="66">
        <v>2030</v>
      </c>
      <c r="P17" s="101">
        <f t="shared" si="0"/>
        <v>0.25039128004471772</v>
      </c>
      <c r="Q17" s="96" t="s">
        <v>266</v>
      </c>
    </row>
    <row r="18" spans="1:17" ht="34.5" customHeight="1" x14ac:dyDescent="0.2">
      <c r="A18" s="9" t="s">
        <v>249</v>
      </c>
      <c r="B18" s="66" t="s">
        <v>258</v>
      </c>
      <c r="C18" s="67">
        <v>8625</v>
      </c>
      <c r="D18" s="100">
        <v>11731</v>
      </c>
      <c r="E18" s="100">
        <v>12164</v>
      </c>
      <c r="F18" s="100">
        <v>12611</v>
      </c>
      <c r="G18" s="100">
        <v>13059</v>
      </c>
      <c r="H18" s="67"/>
      <c r="I18" s="67"/>
      <c r="J18" s="67"/>
      <c r="K18" s="67"/>
      <c r="L18" s="67"/>
      <c r="M18" s="67"/>
      <c r="N18" s="100">
        <v>396000</v>
      </c>
      <c r="O18" s="66">
        <v>2030</v>
      </c>
      <c r="P18" s="101">
        <f t="shared" si="0"/>
        <v>0.43666666666666665</v>
      </c>
      <c r="Q18" s="96" t="s">
        <v>266</v>
      </c>
    </row>
    <row r="19" spans="1:17" ht="34.5" customHeight="1" x14ac:dyDescent="0.2">
      <c r="A19" s="9" t="s">
        <v>250</v>
      </c>
      <c r="B19" s="66" t="s">
        <v>257</v>
      </c>
      <c r="C19" s="100">
        <v>133791.1</v>
      </c>
      <c r="D19" s="100">
        <v>162008</v>
      </c>
      <c r="E19" s="100">
        <v>164363</v>
      </c>
      <c r="F19" s="100">
        <v>169255</v>
      </c>
      <c r="G19" s="100">
        <v>173512</v>
      </c>
      <c r="H19" s="67"/>
      <c r="I19" s="67"/>
      <c r="J19" s="67"/>
      <c r="K19" s="67"/>
      <c r="L19" s="67"/>
      <c r="M19" s="67"/>
      <c r="N19" s="100">
        <v>660000</v>
      </c>
      <c r="O19" s="66">
        <v>2030</v>
      </c>
      <c r="P19" s="101">
        <f t="shared" si="0"/>
        <v>0.25034101670439957</v>
      </c>
      <c r="Q19" s="96" t="s">
        <v>266</v>
      </c>
    </row>
    <row r="20" spans="1:17" ht="34.5" customHeight="1" x14ac:dyDescent="0.2">
      <c r="A20" s="9" t="s">
        <v>252</v>
      </c>
      <c r="B20" s="66" t="s">
        <v>255</v>
      </c>
      <c r="C20" s="100">
        <v>0</v>
      </c>
      <c r="D20" s="100">
        <v>7</v>
      </c>
      <c r="E20" s="100">
        <v>7</v>
      </c>
      <c r="F20" s="100">
        <v>37</v>
      </c>
      <c r="G20" s="100">
        <v>37</v>
      </c>
      <c r="H20" s="67"/>
      <c r="I20" s="67"/>
      <c r="J20" s="67"/>
      <c r="K20" s="67"/>
      <c r="L20" s="67"/>
      <c r="M20" s="67"/>
      <c r="N20" s="100">
        <v>402</v>
      </c>
      <c r="O20" s="66">
        <v>2030</v>
      </c>
      <c r="P20" s="101">
        <f>(G20/N20)</f>
        <v>9.2039800995024873E-2</v>
      </c>
      <c r="Q20" s="96" t="s">
        <v>268</v>
      </c>
    </row>
    <row r="21" spans="1:17" ht="34.5" customHeight="1" x14ac:dyDescent="0.2">
      <c r="A21" s="9" t="s">
        <v>251</v>
      </c>
      <c r="B21" s="66" t="s">
        <v>255</v>
      </c>
      <c r="C21" s="100">
        <v>0</v>
      </c>
      <c r="D21" s="67">
        <v>0.06</v>
      </c>
      <c r="E21" s="67">
        <v>0.42</v>
      </c>
      <c r="F21" s="67">
        <v>0</v>
      </c>
      <c r="G21" s="67">
        <v>6.1059999999999999</v>
      </c>
      <c r="H21" s="67"/>
      <c r="I21" s="67"/>
      <c r="J21" s="67"/>
      <c r="K21" s="67"/>
      <c r="L21" s="67"/>
      <c r="M21" s="67"/>
      <c r="N21" s="100">
        <v>24</v>
      </c>
      <c r="O21" s="66">
        <v>2030</v>
      </c>
      <c r="P21" s="101">
        <f t="shared" ref="P21:P22" si="1">(G21/N21)</f>
        <v>0.25441666666666668</v>
      </c>
      <c r="Q21" s="96" t="s">
        <v>268</v>
      </c>
    </row>
    <row r="22" spans="1:17" ht="34.5" customHeight="1" x14ac:dyDescent="0.2">
      <c r="A22" s="9" t="s">
        <v>256</v>
      </c>
      <c r="B22" s="66" t="s">
        <v>255</v>
      </c>
      <c r="C22" s="100">
        <v>0</v>
      </c>
      <c r="D22" s="67">
        <v>10.61</v>
      </c>
      <c r="E22" s="67">
        <v>12.5</v>
      </c>
      <c r="F22" s="67">
        <v>0</v>
      </c>
      <c r="G22" s="67">
        <v>0.12</v>
      </c>
      <c r="H22" s="67"/>
      <c r="I22" s="67"/>
      <c r="J22" s="67"/>
      <c r="K22" s="67"/>
      <c r="L22" s="67"/>
      <c r="M22" s="67"/>
      <c r="N22" s="100">
        <v>100</v>
      </c>
      <c r="O22" s="66">
        <v>2030</v>
      </c>
      <c r="P22" s="101">
        <f t="shared" si="1"/>
        <v>1.1999999999999999E-3</v>
      </c>
      <c r="Q22" s="96" t="s">
        <v>268</v>
      </c>
    </row>
    <row r="23" spans="1:17" ht="34.5" customHeight="1" x14ac:dyDescent="0.2">
      <c r="A23" s="9" t="s">
        <v>253</v>
      </c>
      <c r="B23" s="66" t="s">
        <v>254</v>
      </c>
      <c r="C23" s="67">
        <v>275024</v>
      </c>
      <c r="D23" s="100">
        <v>368565</v>
      </c>
      <c r="E23" s="100">
        <v>382121</v>
      </c>
      <c r="F23" s="100">
        <v>395385</v>
      </c>
      <c r="G23" s="100">
        <v>408722</v>
      </c>
      <c r="H23" s="67"/>
      <c r="I23" s="67"/>
      <c r="J23" s="67"/>
      <c r="K23" s="67"/>
      <c r="L23" s="67"/>
      <c r="M23" s="67"/>
      <c r="N23" s="100">
        <v>333000</v>
      </c>
      <c r="O23" s="66">
        <v>2030</v>
      </c>
      <c r="P23" s="101">
        <f>(AVERAGE(D23:G23)-C23)/C23</f>
        <v>0.41332483710512535</v>
      </c>
      <c r="Q23" s="96" t="s">
        <v>266</v>
      </c>
    </row>
    <row r="24" spans="1:17" ht="72.75" customHeight="1" x14ac:dyDescent="0.2">
      <c r="A24" s="77" t="s">
        <v>78</v>
      </c>
      <c r="B24" s="78"/>
      <c r="C24" s="79"/>
      <c r="D24" s="79"/>
      <c r="E24" s="79"/>
      <c r="F24" s="79"/>
      <c r="G24" s="79"/>
      <c r="H24" s="79"/>
      <c r="I24" s="79"/>
      <c r="J24" s="79"/>
      <c r="K24" s="79"/>
      <c r="L24" s="79"/>
      <c r="M24" s="79"/>
      <c r="N24" s="79"/>
      <c r="O24" s="79"/>
      <c r="P24" s="80"/>
      <c r="Q24" s="80"/>
    </row>
    <row r="25" spans="1:17" ht="30.95" customHeight="1" x14ac:dyDescent="0.2">
      <c r="A25" s="194" t="s">
        <v>139</v>
      </c>
      <c r="B25" s="66" t="s">
        <v>260</v>
      </c>
      <c r="C25" s="126">
        <v>23381.815860797506</v>
      </c>
      <c r="D25" s="67">
        <v>31110.575943311629</v>
      </c>
      <c r="E25" s="67">
        <v>32745.574244790776</v>
      </c>
      <c r="F25" s="67"/>
      <c r="G25" s="67"/>
      <c r="H25" s="67"/>
      <c r="I25" s="67"/>
      <c r="J25" s="67"/>
      <c r="K25" s="67"/>
      <c r="L25" s="67"/>
      <c r="M25" s="67"/>
      <c r="N25" s="56"/>
      <c r="O25" s="56"/>
      <c r="P25" s="57"/>
      <c r="Q25" s="57"/>
    </row>
    <row r="26" spans="1:17" ht="27.6" customHeight="1" x14ac:dyDescent="0.2">
      <c r="A26" s="195"/>
      <c r="B26" s="66" t="s">
        <v>260</v>
      </c>
      <c r="C26" s="126">
        <v>-24032.778897753495</v>
      </c>
      <c r="D26" s="125">
        <v>-23732.021350299503</v>
      </c>
      <c r="E26" s="125">
        <v>-23371.89125486965</v>
      </c>
      <c r="F26" s="125"/>
      <c r="G26" s="125"/>
      <c r="H26" s="125"/>
      <c r="I26" s="125"/>
      <c r="J26" s="125"/>
      <c r="K26" s="125"/>
      <c r="L26" s="125"/>
      <c r="M26" s="125"/>
      <c r="N26" s="56"/>
      <c r="O26" s="56"/>
      <c r="P26" s="57"/>
      <c r="Q26" s="57"/>
    </row>
    <row r="27" spans="1:17" ht="52.5" customHeight="1" x14ac:dyDescent="0.2">
      <c r="A27" s="10" t="s">
        <v>140</v>
      </c>
      <c r="B27" s="66"/>
      <c r="C27" s="66" t="s">
        <v>261</v>
      </c>
      <c r="D27" s="68"/>
      <c r="E27" s="68"/>
      <c r="F27" s="68"/>
      <c r="G27" s="68"/>
      <c r="H27" s="68"/>
      <c r="I27" s="68"/>
      <c r="J27" s="68"/>
      <c r="K27" s="68"/>
      <c r="L27" s="68"/>
      <c r="M27" s="68"/>
      <c r="N27" s="58"/>
      <c r="O27" s="58"/>
      <c r="P27" s="57"/>
      <c r="Q27" s="57"/>
    </row>
    <row r="28" spans="1:17" ht="79.5" customHeight="1" x14ac:dyDescent="0.2">
      <c r="A28" s="43" t="s">
        <v>185</v>
      </c>
      <c r="B28" s="11"/>
      <c r="C28" s="55"/>
      <c r="D28" s="60"/>
      <c r="E28" s="60"/>
      <c r="F28" s="60"/>
      <c r="G28" s="60"/>
      <c r="H28" s="60"/>
      <c r="I28" s="60"/>
      <c r="J28" s="60"/>
      <c r="K28" s="60"/>
      <c r="L28" s="60"/>
      <c r="M28" s="60"/>
      <c r="N28" s="14"/>
      <c r="O28" s="14"/>
      <c r="P28" s="13"/>
      <c r="Q28" s="13"/>
    </row>
    <row r="29" spans="1:17" ht="63.75" customHeight="1" x14ac:dyDescent="0.2">
      <c r="A29" s="44" t="s">
        <v>186</v>
      </c>
      <c r="B29" s="72"/>
      <c r="C29" s="66" t="s">
        <v>261</v>
      </c>
      <c r="D29" s="70"/>
      <c r="E29" s="70"/>
      <c r="F29" s="70"/>
      <c r="G29" s="70"/>
      <c r="H29" s="70"/>
      <c r="I29" s="70"/>
      <c r="J29" s="70"/>
      <c r="K29" s="70"/>
      <c r="L29" s="70"/>
      <c r="M29" s="70"/>
      <c r="N29" s="71"/>
      <c r="O29" s="58"/>
      <c r="P29" s="57"/>
      <c r="Q29" s="57"/>
    </row>
    <row r="30" spans="1:17" ht="57.75" customHeight="1" x14ac:dyDescent="0.2">
      <c r="A30" s="44" t="s">
        <v>70</v>
      </c>
      <c r="B30" s="72"/>
      <c r="C30" s="66" t="s">
        <v>261</v>
      </c>
      <c r="D30" s="69"/>
      <c r="E30" s="69"/>
      <c r="F30" s="69"/>
      <c r="G30" s="69"/>
      <c r="H30" s="69"/>
      <c r="I30" s="69"/>
      <c r="J30" s="69"/>
      <c r="K30" s="69"/>
      <c r="L30" s="69"/>
      <c r="M30" s="69"/>
      <c r="N30" s="66"/>
      <c r="O30" s="58"/>
      <c r="P30" s="57"/>
      <c r="Q30" s="57"/>
    </row>
    <row r="31" spans="1:17" ht="97.5" customHeight="1" x14ac:dyDescent="0.2">
      <c r="A31" s="44" t="s">
        <v>290</v>
      </c>
      <c r="B31" s="102" t="s">
        <v>260</v>
      </c>
      <c r="C31" s="127">
        <v>-650.96303695598908</v>
      </c>
      <c r="D31" s="127">
        <v>7378.5545930121261</v>
      </c>
      <c r="E31" s="127">
        <v>9373.6829899211261</v>
      </c>
      <c r="F31" s="69"/>
      <c r="G31" s="69"/>
      <c r="H31" s="69"/>
      <c r="I31" s="69"/>
      <c r="J31" s="69"/>
      <c r="K31" s="69"/>
      <c r="L31" s="69"/>
      <c r="M31" s="69"/>
      <c r="N31" s="14"/>
      <c r="O31" s="58"/>
      <c r="P31" s="57"/>
      <c r="Q31" s="57"/>
    </row>
    <row r="32" spans="1:17" ht="74.25" customHeight="1" x14ac:dyDescent="0.2">
      <c r="A32" s="44" t="s">
        <v>187</v>
      </c>
      <c r="B32" s="72"/>
      <c r="C32" s="66" t="s">
        <v>261</v>
      </c>
      <c r="D32" s="69"/>
      <c r="E32" s="69"/>
      <c r="F32" s="69"/>
      <c r="G32" s="69"/>
      <c r="H32" s="69"/>
      <c r="I32" s="69"/>
      <c r="J32" s="69"/>
      <c r="K32" s="69"/>
      <c r="L32" s="69"/>
      <c r="M32" s="69"/>
      <c r="N32" s="68"/>
      <c r="O32" s="58"/>
      <c r="P32" s="57"/>
      <c r="Q32" s="57"/>
    </row>
    <row r="33" spans="1:17" ht="81" customHeight="1" x14ac:dyDescent="0.2">
      <c r="A33" s="44" t="s">
        <v>188</v>
      </c>
      <c r="B33" s="72"/>
      <c r="C33" s="66" t="s">
        <v>261</v>
      </c>
      <c r="D33" s="69"/>
      <c r="E33" s="69"/>
      <c r="F33" s="69"/>
      <c r="G33" s="69"/>
      <c r="H33" s="69"/>
      <c r="I33" s="69"/>
      <c r="J33" s="69"/>
      <c r="K33" s="69"/>
      <c r="L33" s="69"/>
      <c r="M33" s="69"/>
      <c r="N33" s="58"/>
      <c r="O33" s="58"/>
      <c r="P33" s="57"/>
      <c r="Q33" s="57"/>
    </row>
    <row r="34" spans="1:17" ht="40.5" customHeight="1" x14ac:dyDescent="0.2">
      <c r="A34" s="44" t="s">
        <v>189</v>
      </c>
      <c r="B34" s="73"/>
      <c r="C34" s="66" t="s">
        <v>261</v>
      </c>
      <c r="D34" s="74"/>
      <c r="E34" s="74"/>
      <c r="F34" s="74"/>
      <c r="G34" s="74"/>
      <c r="H34" s="74"/>
      <c r="I34" s="74"/>
      <c r="J34" s="74"/>
      <c r="K34" s="74"/>
      <c r="L34" s="74"/>
      <c r="M34" s="74"/>
      <c r="N34" s="63"/>
      <c r="O34" s="59"/>
      <c r="P34" s="59"/>
      <c r="Q34" s="59"/>
    </row>
    <row r="35" spans="1:17" ht="76.5" customHeight="1" x14ac:dyDescent="0.2">
      <c r="A35" s="44" t="s">
        <v>190</v>
      </c>
      <c r="B35" s="72"/>
      <c r="C35" s="66" t="s">
        <v>261</v>
      </c>
      <c r="D35" s="69"/>
      <c r="E35" s="69"/>
      <c r="F35" s="69"/>
      <c r="G35" s="69"/>
      <c r="H35" s="69"/>
      <c r="I35" s="69"/>
      <c r="J35" s="69"/>
      <c r="K35" s="69"/>
      <c r="L35" s="69"/>
      <c r="M35" s="69"/>
      <c r="N35" s="61"/>
      <c r="O35" s="62"/>
      <c r="P35" s="62"/>
      <c r="Q35" s="62"/>
    </row>
    <row r="36" spans="1:17" ht="47.45" customHeight="1" x14ac:dyDescent="0.2">
      <c r="A36" s="44" t="s">
        <v>191</v>
      </c>
      <c r="B36" s="72"/>
      <c r="C36" s="66" t="s">
        <v>261</v>
      </c>
      <c r="D36" s="69"/>
      <c r="E36" s="69"/>
      <c r="F36" s="69"/>
      <c r="G36" s="69"/>
      <c r="H36" s="69"/>
      <c r="I36" s="69"/>
      <c r="J36" s="69"/>
      <c r="K36" s="69"/>
      <c r="L36" s="69"/>
      <c r="M36" s="69"/>
      <c r="N36" s="61"/>
      <c r="O36" s="62"/>
      <c r="P36" s="62"/>
      <c r="Q36" s="62"/>
    </row>
    <row r="37" spans="1:17" ht="38.450000000000003" customHeight="1" x14ac:dyDescent="0.2">
      <c r="A37" s="44" t="s">
        <v>192</v>
      </c>
      <c r="B37" s="72"/>
      <c r="C37" s="66" t="s">
        <v>261</v>
      </c>
      <c r="D37" s="69"/>
      <c r="E37" s="69"/>
      <c r="F37" s="69"/>
      <c r="G37" s="69"/>
      <c r="H37" s="69"/>
      <c r="I37" s="69"/>
      <c r="J37" s="69"/>
      <c r="K37" s="69"/>
      <c r="L37" s="69"/>
      <c r="M37" s="69"/>
      <c r="N37" s="61"/>
      <c r="O37" s="62"/>
      <c r="P37" s="62"/>
      <c r="Q37" s="62"/>
    </row>
    <row r="38" spans="1:17" ht="56.25" customHeight="1" x14ac:dyDescent="0.2">
      <c r="A38" s="44" t="s">
        <v>193</v>
      </c>
      <c r="B38" s="72"/>
      <c r="C38" s="66" t="s">
        <v>261</v>
      </c>
      <c r="D38" s="69"/>
      <c r="E38" s="69"/>
      <c r="F38" s="69"/>
      <c r="G38" s="69"/>
      <c r="H38" s="69"/>
      <c r="I38" s="69"/>
      <c r="J38" s="69"/>
      <c r="K38" s="69"/>
      <c r="L38" s="69"/>
      <c r="M38" s="69"/>
      <c r="N38" s="75"/>
      <c r="O38" s="62"/>
      <c r="P38" s="62"/>
      <c r="Q38" s="62"/>
    </row>
    <row r="39" spans="1:17" ht="101.25" customHeight="1" x14ac:dyDescent="0.2">
      <c r="A39" s="44" t="s">
        <v>194</v>
      </c>
      <c r="B39" s="72"/>
      <c r="C39" s="66" t="s">
        <v>261</v>
      </c>
      <c r="D39" s="69"/>
      <c r="E39" s="69"/>
      <c r="F39" s="69"/>
      <c r="G39" s="69"/>
      <c r="H39" s="69"/>
      <c r="I39" s="69"/>
      <c r="J39" s="69"/>
      <c r="K39" s="69"/>
      <c r="L39" s="69"/>
      <c r="M39" s="69"/>
      <c r="N39" s="61"/>
      <c r="O39" s="62"/>
      <c r="P39" s="62"/>
      <c r="Q39" s="62"/>
    </row>
    <row r="40" spans="1:17" ht="45" customHeight="1" x14ac:dyDescent="0.2">
      <c r="A40" s="44" t="s">
        <v>71</v>
      </c>
      <c r="B40" s="72"/>
      <c r="C40" s="66" t="s">
        <v>261</v>
      </c>
      <c r="D40" s="69"/>
      <c r="E40" s="69"/>
      <c r="F40" s="69"/>
      <c r="G40" s="69"/>
      <c r="H40" s="69"/>
      <c r="I40" s="69"/>
      <c r="J40" s="69"/>
      <c r="K40" s="69"/>
      <c r="L40" s="69"/>
      <c r="M40" s="69"/>
      <c r="N40" s="61"/>
      <c r="O40" s="62"/>
      <c r="P40" s="62"/>
      <c r="Q40" s="62"/>
    </row>
    <row r="41" spans="1:17" ht="76.5" customHeight="1" x14ac:dyDescent="0.2">
      <c r="A41" s="44" t="s">
        <v>195</v>
      </c>
      <c r="B41" s="72"/>
      <c r="C41" s="66" t="s">
        <v>261</v>
      </c>
      <c r="D41" s="69"/>
      <c r="E41" s="69"/>
      <c r="F41" s="69"/>
      <c r="G41" s="69"/>
      <c r="H41" s="69"/>
      <c r="I41" s="69"/>
      <c r="J41" s="69"/>
      <c r="K41" s="69"/>
      <c r="L41" s="69"/>
      <c r="M41" s="69"/>
      <c r="N41" s="61"/>
      <c r="O41" s="62"/>
      <c r="P41" s="62"/>
      <c r="Q41" s="62"/>
    </row>
    <row r="42" spans="1:17" ht="48" customHeight="1" x14ac:dyDescent="0.2">
      <c r="A42" s="44" t="s">
        <v>61</v>
      </c>
      <c r="B42" s="75"/>
      <c r="C42" s="66" t="s">
        <v>261</v>
      </c>
      <c r="D42" s="76"/>
      <c r="E42" s="76"/>
      <c r="F42" s="76"/>
      <c r="G42" s="76"/>
      <c r="H42" s="76"/>
      <c r="I42" s="76"/>
      <c r="J42" s="76"/>
      <c r="K42" s="76"/>
      <c r="L42" s="76"/>
      <c r="M42" s="76"/>
      <c r="N42" s="61"/>
      <c r="O42" s="62"/>
      <c r="P42" s="62"/>
      <c r="Q42" s="62"/>
    </row>
    <row r="43" spans="1:17" ht="63.75" customHeight="1" x14ac:dyDescent="0.2">
      <c r="A43" s="16" t="s">
        <v>72</v>
      </c>
      <c r="B43" s="191"/>
      <c r="C43" s="191"/>
      <c r="D43" s="191"/>
      <c r="E43" s="191"/>
      <c r="F43" s="191"/>
      <c r="G43" s="191"/>
      <c r="H43" s="191"/>
      <c r="I43" s="191"/>
      <c r="J43" s="191"/>
      <c r="K43" s="191"/>
      <c r="L43" s="191"/>
      <c r="M43" s="191"/>
      <c r="N43" s="188"/>
      <c r="O43" s="188"/>
      <c r="P43" s="188"/>
      <c r="Q43" s="188"/>
    </row>
    <row r="44" spans="1:17" ht="52.5" customHeight="1" x14ac:dyDescent="0.2">
      <c r="A44" s="44" t="s">
        <v>73</v>
      </c>
      <c r="B44" s="192" t="s">
        <v>262</v>
      </c>
      <c r="C44" s="192"/>
      <c r="D44" s="192"/>
      <c r="E44" s="192"/>
      <c r="F44" s="192"/>
      <c r="G44" s="192"/>
      <c r="H44" s="192"/>
      <c r="I44" s="192"/>
      <c r="J44" s="192"/>
      <c r="K44" s="192"/>
      <c r="L44" s="192"/>
      <c r="M44" s="192"/>
      <c r="N44" s="63"/>
      <c r="O44" s="59"/>
      <c r="P44" s="59"/>
      <c r="Q44" s="59"/>
    </row>
    <row r="45" spans="1:17" ht="50.25" customHeight="1" x14ac:dyDescent="0.2">
      <c r="A45" s="44" t="s">
        <v>74</v>
      </c>
      <c r="B45" s="193" t="s">
        <v>263</v>
      </c>
      <c r="C45" s="193"/>
      <c r="D45" s="193"/>
      <c r="E45" s="193"/>
      <c r="F45" s="193"/>
      <c r="G45" s="193"/>
      <c r="H45" s="193"/>
      <c r="I45" s="193"/>
      <c r="J45" s="193"/>
      <c r="K45" s="193"/>
      <c r="L45" s="193"/>
      <c r="M45" s="193"/>
      <c r="N45" s="61"/>
      <c r="O45" s="62"/>
      <c r="P45" s="62"/>
      <c r="Q45" s="62"/>
    </row>
    <row r="46" spans="1:17" ht="89.25" customHeight="1" x14ac:dyDescent="0.2">
      <c r="A46" s="44" t="s">
        <v>75</v>
      </c>
      <c r="B46" s="193" t="s">
        <v>560</v>
      </c>
      <c r="C46" s="193"/>
      <c r="D46" s="193"/>
      <c r="E46" s="193"/>
      <c r="F46" s="193"/>
      <c r="G46" s="193"/>
      <c r="H46" s="193"/>
      <c r="I46" s="193"/>
      <c r="J46" s="193"/>
      <c r="K46" s="193"/>
      <c r="L46" s="193"/>
      <c r="M46" s="193"/>
      <c r="N46" s="61"/>
      <c r="O46" s="62"/>
      <c r="P46" s="62"/>
      <c r="Q46" s="62"/>
    </row>
    <row r="47" spans="1:17" ht="55.5" customHeight="1" x14ac:dyDescent="0.2">
      <c r="A47" s="44" t="s">
        <v>67</v>
      </c>
      <c r="B47" s="193" t="s">
        <v>559</v>
      </c>
      <c r="C47" s="193"/>
      <c r="D47" s="193"/>
      <c r="E47" s="193"/>
      <c r="F47" s="193"/>
      <c r="G47" s="193"/>
      <c r="H47" s="193"/>
      <c r="I47" s="193"/>
      <c r="J47" s="193"/>
      <c r="K47" s="193"/>
      <c r="L47" s="193"/>
      <c r="M47" s="193"/>
      <c r="N47" s="61"/>
      <c r="O47" s="62"/>
      <c r="P47" s="62"/>
      <c r="Q47" s="62"/>
    </row>
    <row r="48" spans="1:17" s="8" customFormat="1" ht="27" customHeight="1" x14ac:dyDescent="0.25">
      <c r="A48" s="44" t="s">
        <v>68</v>
      </c>
      <c r="B48" s="193" t="s">
        <v>289</v>
      </c>
      <c r="C48" s="193"/>
      <c r="D48" s="193"/>
      <c r="E48" s="193"/>
      <c r="F48" s="193"/>
      <c r="G48" s="193"/>
      <c r="H48" s="193"/>
      <c r="I48" s="193"/>
      <c r="J48" s="193"/>
      <c r="K48" s="193"/>
      <c r="L48" s="193"/>
      <c r="M48" s="193"/>
      <c r="N48" s="65"/>
      <c r="O48" s="64"/>
      <c r="P48" s="64"/>
      <c r="Q48" s="64"/>
    </row>
    <row r="49" spans="1:13" ht="69.75" customHeight="1" x14ac:dyDescent="0.2">
      <c r="A49" s="189" t="s">
        <v>141</v>
      </c>
      <c r="B49" s="190"/>
      <c r="C49" s="190"/>
      <c r="D49" s="190"/>
      <c r="E49" s="190"/>
      <c r="F49" s="190"/>
      <c r="G49" s="190"/>
      <c r="H49" s="190"/>
      <c r="I49" s="190"/>
      <c r="J49" s="190"/>
      <c r="K49" s="190"/>
      <c r="L49" s="190"/>
      <c r="M49" s="190"/>
    </row>
  </sheetData>
  <sheetProtection formatCells="0" formatColumns="0" formatRows="0" insertColumns="0" insertRows="0" deleteColumns="0" deleteRows="0"/>
  <mergeCells count="28">
    <mergeCell ref="A2:Q2"/>
    <mergeCell ref="D3:M3"/>
    <mergeCell ref="A3:A7"/>
    <mergeCell ref="P8:Q8"/>
    <mergeCell ref="B3:B7"/>
    <mergeCell ref="D4:D7"/>
    <mergeCell ref="E4:E7"/>
    <mergeCell ref="F4:F7"/>
    <mergeCell ref="G4:G7"/>
    <mergeCell ref="L4:L7"/>
    <mergeCell ref="M4:M7"/>
    <mergeCell ref="C3:C7"/>
    <mergeCell ref="N3:N7"/>
    <mergeCell ref="O3:O7"/>
    <mergeCell ref="P3:Q7"/>
    <mergeCell ref="K4:K7"/>
    <mergeCell ref="H4:H7"/>
    <mergeCell ref="I4:I7"/>
    <mergeCell ref="J4:J7"/>
    <mergeCell ref="N43:Q43"/>
    <mergeCell ref="A49:M49"/>
    <mergeCell ref="B43:M43"/>
    <mergeCell ref="B44:M44"/>
    <mergeCell ref="B45:M45"/>
    <mergeCell ref="B46:M46"/>
    <mergeCell ref="B47:M47"/>
    <mergeCell ref="B48:M48"/>
    <mergeCell ref="A25:A26"/>
  </mergeCells>
  <phoneticPr fontId="51" type="noConversion"/>
  <conditionalFormatting sqref="A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18AD-AFAA-4815-9DE6-9CA3E52D1EB0}">
  <dimension ref="A1:L46"/>
  <sheetViews>
    <sheetView tabSelected="1" topLeftCell="B1" zoomScale="80" zoomScaleNormal="80" workbookViewId="0">
      <pane ySplit="4" topLeftCell="A8" activePane="bottomLeft" state="frozen"/>
      <selection pane="bottomLeft" activeCell="G6" sqref="G6"/>
    </sheetView>
  </sheetViews>
  <sheetFormatPr baseColWidth="10" defaultColWidth="8.85546875" defaultRowHeight="12.75" x14ac:dyDescent="0.2"/>
  <cols>
    <col min="1" max="1" width="8.85546875" style="4"/>
    <col min="2" max="2" width="26.85546875" style="4" customWidth="1"/>
    <col min="3" max="3" width="58.42578125" style="4" customWidth="1"/>
    <col min="4" max="4" width="32.42578125" style="4" customWidth="1"/>
    <col min="5" max="5" width="14.42578125" style="4" customWidth="1"/>
    <col min="6" max="6" width="13" style="4" customWidth="1"/>
    <col min="7" max="8" width="11.85546875" style="4" customWidth="1"/>
    <col min="9" max="9" width="19.42578125" style="4" customWidth="1"/>
    <col min="10" max="10" width="17.42578125" style="4" customWidth="1"/>
    <col min="11" max="11" width="11.85546875" style="4" customWidth="1"/>
    <col min="12" max="12" width="16.42578125" style="4" customWidth="1"/>
    <col min="13" max="16384" width="8.85546875" style="4"/>
  </cols>
  <sheetData>
    <row r="1" spans="1:12" ht="42.75" customHeight="1" thickBot="1" x14ac:dyDescent="0.25">
      <c r="A1" s="205" t="s">
        <v>144</v>
      </c>
      <c r="B1" s="206"/>
      <c r="C1" s="206"/>
      <c r="D1" s="206"/>
      <c r="E1" s="206"/>
      <c r="F1" s="206"/>
      <c r="G1" s="206"/>
      <c r="H1" s="206"/>
      <c r="I1" s="206"/>
      <c r="J1" s="206"/>
      <c r="K1" s="206"/>
      <c r="L1" s="207"/>
    </row>
    <row r="2" spans="1:12" ht="30.75" customHeight="1" x14ac:dyDescent="0.2">
      <c r="A2" s="208" t="s">
        <v>3</v>
      </c>
      <c r="B2" s="210" t="s">
        <v>164</v>
      </c>
      <c r="C2" s="210" t="s">
        <v>165</v>
      </c>
      <c r="D2" s="210" t="s">
        <v>4</v>
      </c>
      <c r="E2" s="210" t="s">
        <v>166</v>
      </c>
      <c r="F2" s="210" t="s">
        <v>167</v>
      </c>
      <c r="G2" s="210" t="s">
        <v>168</v>
      </c>
      <c r="H2" s="210" t="s">
        <v>5</v>
      </c>
      <c r="I2" s="210" t="s">
        <v>6</v>
      </c>
      <c r="J2" s="210" t="s">
        <v>7</v>
      </c>
      <c r="K2" s="212" t="s">
        <v>169</v>
      </c>
      <c r="L2" s="213"/>
    </row>
    <row r="3" spans="1:12" ht="18" customHeight="1" x14ac:dyDescent="0.2">
      <c r="A3" s="209"/>
      <c r="B3" s="211"/>
      <c r="C3" s="211"/>
      <c r="D3" s="211"/>
      <c r="E3" s="211"/>
      <c r="F3" s="211"/>
      <c r="G3" s="211"/>
      <c r="H3" s="211"/>
      <c r="I3" s="211"/>
      <c r="J3" s="211"/>
      <c r="K3" s="211" t="s">
        <v>8</v>
      </c>
      <c r="L3" s="214" t="s">
        <v>9</v>
      </c>
    </row>
    <row r="4" spans="1:12" ht="66" customHeight="1" x14ac:dyDescent="0.2">
      <c r="A4" s="209"/>
      <c r="B4" s="211"/>
      <c r="C4" s="211"/>
      <c r="D4" s="211"/>
      <c r="E4" s="211"/>
      <c r="F4" s="211"/>
      <c r="G4" s="211"/>
      <c r="H4" s="211"/>
      <c r="I4" s="211"/>
      <c r="J4" s="211"/>
      <c r="K4" s="211"/>
      <c r="L4" s="214"/>
    </row>
    <row r="5" spans="1:12" ht="379.5" customHeight="1" x14ac:dyDescent="0.2">
      <c r="A5" s="103">
        <v>1</v>
      </c>
      <c r="B5" s="104" t="s">
        <v>273</v>
      </c>
      <c r="C5" s="105" t="s">
        <v>274</v>
      </c>
      <c r="D5" s="105" t="s">
        <v>275</v>
      </c>
      <c r="E5" s="106" t="s">
        <v>276</v>
      </c>
      <c r="F5" s="106" t="s">
        <v>277</v>
      </c>
      <c r="G5" s="106" t="s">
        <v>278</v>
      </c>
      <c r="H5" s="106" t="s">
        <v>279</v>
      </c>
      <c r="I5" s="106" t="s">
        <v>281</v>
      </c>
      <c r="J5" s="106" t="s">
        <v>280</v>
      </c>
      <c r="K5" s="106">
        <v>830.27</v>
      </c>
      <c r="L5" s="107">
        <v>4302.99</v>
      </c>
    </row>
    <row r="6" spans="1:12" ht="408.75" customHeight="1" x14ac:dyDescent="0.2">
      <c r="A6" s="103">
        <v>2</v>
      </c>
      <c r="B6" s="108" t="s">
        <v>282</v>
      </c>
      <c r="C6" s="105" t="s">
        <v>283</v>
      </c>
      <c r="D6" s="105" t="s">
        <v>284</v>
      </c>
      <c r="E6" s="106" t="s">
        <v>285</v>
      </c>
      <c r="F6" s="106" t="s">
        <v>286</v>
      </c>
      <c r="G6" s="106" t="s">
        <v>278</v>
      </c>
      <c r="H6" s="106" t="s">
        <v>287</v>
      </c>
      <c r="I6" s="106">
        <v>2018</v>
      </c>
      <c r="J6" s="106" t="s">
        <v>288</v>
      </c>
      <c r="K6" s="106">
        <v>129.58000000000001</v>
      </c>
      <c r="L6" s="107">
        <v>1938.115</v>
      </c>
    </row>
    <row r="7" spans="1:12" ht="291.75" customHeight="1" x14ac:dyDescent="0.2">
      <c r="A7" s="103">
        <v>3</v>
      </c>
      <c r="B7" s="105" t="s">
        <v>292</v>
      </c>
      <c r="C7" s="109" t="s">
        <v>293</v>
      </c>
      <c r="D7" s="105" t="s">
        <v>303</v>
      </c>
      <c r="E7" s="106" t="s">
        <v>294</v>
      </c>
      <c r="F7" s="106" t="s">
        <v>295</v>
      </c>
      <c r="G7" s="106" t="s">
        <v>296</v>
      </c>
      <c r="H7" s="106" t="s">
        <v>297</v>
      </c>
      <c r="I7" s="106">
        <v>2021</v>
      </c>
      <c r="J7" s="106" t="s">
        <v>298</v>
      </c>
      <c r="K7" s="164">
        <v>-9883.2870000000003</v>
      </c>
      <c r="L7" s="165">
        <v>-156155.61300000001</v>
      </c>
    </row>
    <row r="8" spans="1:12" ht="114" customHeight="1" x14ac:dyDescent="0.2">
      <c r="A8" s="103">
        <v>4</v>
      </c>
      <c r="B8" s="105" t="s">
        <v>299</v>
      </c>
      <c r="C8" s="105" t="s">
        <v>300</v>
      </c>
      <c r="D8" s="105" t="s">
        <v>301</v>
      </c>
      <c r="E8" s="106" t="s">
        <v>294</v>
      </c>
      <c r="F8" s="106" t="s">
        <v>295</v>
      </c>
      <c r="G8" s="106" t="s">
        <v>296</v>
      </c>
      <c r="H8" s="106" t="s">
        <v>297</v>
      </c>
      <c r="I8" s="106">
        <v>2021</v>
      </c>
      <c r="J8" s="106" t="s">
        <v>298</v>
      </c>
      <c r="K8" s="106">
        <v>-709.94100000000003</v>
      </c>
      <c r="L8" s="166">
        <v>-5430.8389999999999</v>
      </c>
    </row>
    <row r="9" spans="1:12" ht="78" customHeight="1" x14ac:dyDescent="0.2">
      <c r="A9" s="86"/>
      <c r="B9" s="87"/>
      <c r="C9" s="87"/>
      <c r="D9" s="87"/>
      <c r="E9" s="87"/>
      <c r="F9" s="87"/>
      <c r="G9" s="87"/>
      <c r="H9" s="87"/>
      <c r="I9" s="87"/>
      <c r="J9" s="87"/>
      <c r="K9" s="87"/>
      <c r="L9" s="87"/>
    </row>
    <row r="10" spans="1:12" ht="16.5" customHeight="1" x14ac:dyDescent="0.2">
      <c r="A10" s="86"/>
      <c r="B10" s="87"/>
      <c r="C10" s="87"/>
      <c r="D10" s="87"/>
      <c r="E10" s="87"/>
      <c r="F10" s="87"/>
      <c r="G10" s="87"/>
      <c r="H10" s="87"/>
      <c r="I10" s="87"/>
      <c r="J10" s="87"/>
      <c r="K10" s="87"/>
      <c r="L10" s="87"/>
    </row>
    <row r="11" spans="1:12" ht="16.5" customHeight="1" x14ac:dyDescent="0.2">
      <c r="A11" s="86"/>
      <c r="B11" s="87"/>
      <c r="C11" s="87"/>
      <c r="D11" s="87"/>
      <c r="E11" s="87"/>
      <c r="F11" s="87"/>
      <c r="G11" s="87"/>
      <c r="H11" s="87"/>
      <c r="I11" s="87"/>
      <c r="J11" s="87"/>
      <c r="K11" s="87"/>
      <c r="L11" s="87"/>
    </row>
    <row r="12" spans="1:12" ht="96" customHeight="1" x14ac:dyDescent="0.2">
      <c r="A12" s="86"/>
      <c r="B12" s="87"/>
      <c r="C12" s="87"/>
      <c r="D12" s="87"/>
      <c r="E12" s="87"/>
      <c r="F12" s="87"/>
      <c r="G12" s="87"/>
      <c r="H12" s="87"/>
      <c r="I12" s="87"/>
      <c r="J12" s="87"/>
      <c r="K12" s="87"/>
      <c r="L12" s="87"/>
    </row>
    <row r="13" spans="1:12" ht="48.75" customHeight="1" x14ac:dyDescent="0.2">
      <c r="A13" s="86"/>
      <c r="B13" s="87"/>
      <c r="C13" s="87"/>
      <c r="D13" s="87" t="s">
        <v>302</v>
      </c>
      <c r="E13" s="87"/>
      <c r="F13" s="87"/>
      <c r="G13" s="87"/>
      <c r="H13" s="87"/>
      <c r="I13" s="87"/>
      <c r="J13" s="87"/>
      <c r="K13" s="87"/>
      <c r="L13" s="87"/>
    </row>
    <row r="14" spans="1:12" ht="16.5" customHeight="1" x14ac:dyDescent="0.2">
      <c r="A14" s="86"/>
      <c r="B14" s="87"/>
      <c r="C14" s="87"/>
      <c r="D14" s="87"/>
      <c r="E14" s="87"/>
      <c r="F14" s="87"/>
      <c r="G14" s="87"/>
      <c r="H14" s="87"/>
      <c r="I14" s="87"/>
      <c r="J14" s="87"/>
      <c r="K14" s="87"/>
      <c r="L14" s="87"/>
    </row>
    <row r="15" spans="1:12" ht="16.5" customHeight="1" x14ac:dyDescent="0.2">
      <c r="A15" s="86"/>
      <c r="B15" s="87"/>
      <c r="C15" s="87"/>
      <c r="D15" s="87"/>
      <c r="E15" s="87"/>
      <c r="F15" s="87"/>
      <c r="G15" s="87"/>
      <c r="H15" s="87"/>
      <c r="I15" s="87"/>
      <c r="J15" s="87"/>
      <c r="K15" s="87"/>
      <c r="L15" s="87"/>
    </row>
    <row r="16" spans="1:12" ht="16.5" customHeight="1" x14ac:dyDescent="0.2">
      <c r="A16" s="86"/>
      <c r="B16" s="87"/>
      <c r="C16" s="87"/>
      <c r="D16" s="87"/>
      <c r="E16" s="87"/>
      <c r="F16" s="87"/>
      <c r="G16" s="87"/>
      <c r="H16" s="87"/>
      <c r="I16" s="87"/>
      <c r="J16" s="87"/>
      <c r="K16" s="87"/>
      <c r="L16" s="87"/>
    </row>
    <row r="17" spans="1:12" ht="16.5" customHeight="1" x14ac:dyDescent="0.2">
      <c r="A17" s="86"/>
      <c r="B17" s="87"/>
      <c r="C17" s="87"/>
      <c r="D17" s="87"/>
      <c r="E17" s="87"/>
      <c r="F17" s="87"/>
      <c r="G17" s="87"/>
      <c r="H17" s="87"/>
      <c r="I17" s="87"/>
      <c r="J17" s="87"/>
      <c r="K17" s="87"/>
      <c r="L17" s="87"/>
    </row>
    <row r="18" spans="1:12" ht="16.5" customHeight="1" x14ac:dyDescent="0.2">
      <c r="A18" s="88"/>
      <c r="B18" s="89"/>
      <c r="C18" s="89"/>
      <c r="D18" s="89"/>
      <c r="E18" s="89"/>
      <c r="F18" s="89"/>
      <c r="G18" s="89"/>
      <c r="H18" s="89"/>
      <c r="I18" s="89"/>
      <c r="J18" s="89"/>
      <c r="K18" s="89"/>
      <c r="L18" s="89"/>
    </row>
    <row r="19" spans="1:12" x14ac:dyDescent="0.2">
      <c r="A19" s="18" t="s">
        <v>10</v>
      </c>
    </row>
    <row r="20" spans="1:12" ht="12" customHeight="1" x14ac:dyDescent="0.2">
      <c r="A20" s="18" t="s">
        <v>143</v>
      </c>
      <c r="B20" s="19"/>
      <c r="C20" s="19"/>
      <c r="D20" s="19"/>
      <c r="E20" s="19"/>
      <c r="F20" s="19"/>
      <c r="G20" s="19"/>
      <c r="H20" s="19"/>
      <c r="I20" s="19"/>
      <c r="J20" s="19"/>
      <c r="K20" s="19"/>
    </row>
    <row r="21" spans="1:12" x14ac:dyDescent="0.2">
      <c r="A21" s="19"/>
      <c r="B21" s="19"/>
      <c r="C21" s="19"/>
      <c r="D21" s="19"/>
      <c r="E21" s="19"/>
      <c r="F21" s="19"/>
      <c r="G21" s="19"/>
      <c r="H21" s="19"/>
      <c r="I21" s="19"/>
      <c r="J21" s="19"/>
      <c r="K21" s="19"/>
    </row>
    <row r="22" spans="1:12" x14ac:dyDescent="0.2">
      <c r="A22" s="19"/>
      <c r="B22" s="19"/>
      <c r="C22" s="19"/>
      <c r="D22" s="19"/>
      <c r="E22" s="19"/>
      <c r="F22" s="19"/>
      <c r="G22" s="19"/>
      <c r="H22" s="19"/>
      <c r="I22" s="19"/>
      <c r="J22" s="19"/>
      <c r="K22" s="19"/>
    </row>
    <row r="24" spans="1:12" ht="15" x14ac:dyDescent="0.2">
      <c r="A24" s="4" t="s">
        <v>206</v>
      </c>
    </row>
    <row r="25" spans="1:12" x14ac:dyDescent="0.2">
      <c r="A25" s="4" t="s">
        <v>11</v>
      </c>
    </row>
    <row r="26" spans="1:12" x14ac:dyDescent="0.2">
      <c r="A26" s="4" t="s">
        <v>12</v>
      </c>
    </row>
    <row r="27" spans="1:12" ht="15" x14ac:dyDescent="0.2">
      <c r="A27" s="4" t="s">
        <v>207</v>
      </c>
    </row>
    <row r="28" spans="1:12" x14ac:dyDescent="0.2">
      <c r="A28" s="4" t="s">
        <v>13</v>
      </c>
    </row>
    <row r="29" spans="1:12" x14ac:dyDescent="0.2">
      <c r="A29" s="4" t="s">
        <v>14</v>
      </c>
    </row>
    <row r="30" spans="1:12" ht="15" x14ac:dyDescent="0.2">
      <c r="A30" s="4" t="s">
        <v>208</v>
      </c>
    </row>
    <row r="31" spans="1:12" ht="15" x14ac:dyDescent="0.2">
      <c r="A31" s="4" t="s">
        <v>209</v>
      </c>
    </row>
    <row r="32" spans="1:12" x14ac:dyDescent="0.2">
      <c r="A32" s="4" t="s">
        <v>15</v>
      </c>
    </row>
    <row r="33" spans="1:1" ht="15" x14ac:dyDescent="0.2">
      <c r="A33" s="4" t="s">
        <v>210</v>
      </c>
    </row>
    <row r="34" spans="1:1" ht="15" x14ac:dyDescent="0.2">
      <c r="A34" s="4" t="s">
        <v>211</v>
      </c>
    </row>
    <row r="35" spans="1:1" x14ac:dyDescent="0.2">
      <c r="A35" s="4" t="s">
        <v>16</v>
      </c>
    </row>
    <row r="36" spans="1:1" ht="15" x14ac:dyDescent="0.2">
      <c r="A36" s="4" t="s">
        <v>212</v>
      </c>
    </row>
    <row r="37" spans="1:1" ht="15" x14ac:dyDescent="0.2">
      <c r="A37" s="4" t="s">
        <v>213</v>
      </c>
    </row>
    <row r="38" spans="1:1" ht="15" x14ac:dyDescent="0.2">
      <c r="A38" s="4" t="s">
        <v>214</v>
      </c>
    </row>
    <row r="39" spans="1:1" x14ac:dyDescent="0.2">
      <c r="A39" s="4" t="s">
        <v>17</v>
      </c>
    </row>
    <row r="40" spans="1:1" ht="15" x14ac:dyDescent="0.2">
      <c r="A40" s="4" t="s">
        <v>215</v>
      </c>
    </row>
    <row r="41" spans="1:1" x14ac:dyDescent="0.2">
      <c r="A41" s="4" t="s">
        <v>18</v>
      </c>
    </row>
    <row r="42" spans="1:1" ht="15" x14ac:dyDescent="0.2">
      <c r="A42" s="4" t="s">
        <v>216</v>
      </c>
    </row>
    <row r="43" spans="1:1" x14ac:dyDescent="0.2">
      <c r="A43" s="4" t="s">
        <v>19</v>
      </c>
    </row>
    <row r="45" spans="1:1" x14ac:dyDescent="0.2">
      <c r="A45" s="4" t="s">
        <v>20</v>
      </c>
    </row>
    <row r="46" spans="1:1" x14ac:dyDescent="0.2">
      <c r="A46" s="17"/>
    </row>
  </sheetData>
  <sheetProtection algorithmName="SHA-512" hashValue="8325yL+WsHMqQ/65xkCYe4FHBrP3HAAXKLfRYo5ZeE5zayptD/QUXKwJ9X1c5ACjoaOakL+s0jCfB6kMBs5rUg==" saltValue="KkAgcKGI3qanNpT4MgyzTQ==" spinCount="100000" sheet="1" objects="1" scenarios="1" formatCells="0" formatColumns="0" formatRows="0" insertRows="0" deleteRows="0"/>
  <mergeCells count="14">
    <mergeCell ref="A1:L1"/>
    <mergeCell ref="A2:A4"/>
    <mergeCell ref="I2:I4"/>
    <mergeCell ref="J2:J4"/>
    <mergeCell ref="K2:L2"/>
    <mergeCell ref="K3:K4"/>
    <mergeCell ref="L3:L4"/>
    <mergeCell ref="F2:F4"/>
    <mergeCell ref="G2:G4"/>
    <mergeCell ref="H2:H4"/>
    <mergeCell ref="B2:B4"/>
    <mergeCell ref="C2:C4"/>
    <mergeCell ref="D2:D4"/>
    <mergeCell ref="E2:E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904D-CBBD-4AB2-802A-87C35933B667}">
  <dimension ref="A1:N130"/>
  <sheetViews>
    <sheetView workbookViewId="0">
      <pane ySplit="4" topLeftCell="A5" activePane="bottomLeft" state="frozen"/>
      <selection pane="bottomLeft" activeCell="O12" sqref="O12"/>
    </sheetView>
  </sheetViews>
  <sheetFormatPr baseColWidth="10" defaultColWidth="8.85546875" defaultRowHeight="15" x14ac:dyDescent="0.25"/>
  <cols>
    <col min="1" max="1" width="57.85546875" style="1" customWidth="1"/>
    <col min="2" max="16384" width="8.85546875" style="1"/>
  </cols>
  <sheetData>
    <row r="1" spans="1:14" ht="42.75" customHeight="1" x14ac:dyDescent="0.25">
      <c r="A1" s="215" t="s">
        <v>88</v>
      </c>
      <c r="B1" s="215"/>
      <c r="C1" s="215"/>
      <c r="D1" s="215"/>
      <c r="E1" s="215"/>
      <c r="F1" s="215"/>
      <c r="G1" s="215"/>
      <c r="H1" s="215"/>
      <c r="I1" s="215"/>
      <c r="J1" s="215"/>
      <c r="K1" s="215"/>
      <c r="L1" s="215"/>
    </row>
    <row r="2" spans="1:14" x14ac:dyDescent="0.25">
      <c r="A2" s="20" t="s">
        <v>89</v>
      </c>
      <c r="B2" s="21"/>
      <c r="C2" s="21"/>
      <c r="D2" s="21"/>
      <c r="E2" s="21"/>
      <c r="F2" s="21"/>
      <c r="G2" s="21"/>
      <c r="H2" s="21"/>
      <c r="I2" s="21"/>
      <c r="J2" s="21"/>
      <c r="K2" s="21"/>
      <c r="L2" s="22"/>
    </row>
    <row r="3" spans="1:14" x14ac:dyDescent="0.25">
      <c r="A3" s="23" t="s">
        <v>90</v>
      </c>
      <c r="L3" s="24"/>
    </row>
    <row r="4" spans="1:14" x14ac:dyDescent="0.25">
      <c r="A4" s="25" t="s">
        <v>91</v>
      </c>
      <c r="B4" s="26"/>
      <c r="C4" s="26"/>
      <c r="D4" s="26"/>
      <c r="E4" s="26"/>
      <c r="F4" s="26"/>
      <c r="G4" s="26"/>
      <c r="H4" s="26"/>
      <c r="I4" s="26"/>
      <c r="J4" s="26"/>
      <c r="K4" s="26"/>
      <c r="L4" s="27"/>
    </row>
    <row r="6" spans="1:14" x14ac:dyDescent="0.25">
      <c r="A6" s="151" t="s">
        <v>416</v>
      </c>
      <c r="B6" s="151"/>
      <c r="C6" s="151"/>
      <c r="D6" s="151"/>
      <c r="E6" s="151"/>
      <c r="F6" s="151"/>
      <c r="G6" s="151"/>
      <c r="H6" s="151"/>
      <c r="I6" s="151"/>
      <c r="J6" s="151"/>
      <c r="K6" s="151"/>
      <c r="L6" s="151"/>
      <c r="M6" s="151"/>
      <c r="N6" s="151"/>
    </row>
    <row r="7" spans="1:14" x14ac:dyDescent="0.25">
      <c r="A7" s="152" t="s">
        <v>417</v>
      </c>
      <c r="B7" s="216" t="s">
        <v>418</v>
      </c>
      <c r="C7" s="217"/>
      <c r="D7" s="218"/>
      <c r="E7" s="216" t="s">
        <v>419</v>
      </c>
      <c r="F7" s="217"/>
      <c r="G7" s="217"/>
      <c r="H7" s="217"/>
      <c r="I7" s="218"/>
      <c r="J7" s="216" t="s">
        <v>418</v>
      </c>
      <c r="K7" s="217"/>
      <c r="L7" s="217"/>
      <c r="M7" s="217"/>
      <c r="N7" s="218"/>
    </row>
    <row r="8" spans="1:14" ht="90" x14ac:dyDescent="0.25">
      <c r="A8" s="152" t="s">
        <v>420</v>
      </c>
      <c r="B8" s="152" t="s">
        <v>421</v>
      </c>
      <c r="C8" s="152" t="s">
        <v>422</v>
      </c>
      <c r="D8" s="152" t="s">
        <v>423</v>
      </c>
      <c r="E8" s="152" t="s">
        <v>106</v>
      </c>
      <c r="F8" s="152" t="s">
        <v>107</v>
      </c>
      <c r="G8" s="152" t="s">
        <v>108</v>
      </c>
      <c r="H8" s="152" t="s">
        <v>109</v>
      </c>
      <c r="I8" s="152" t="s">
        <v>424</v>
      </c>
      <c r="J8" s="152" t="s">
        <v>425</v>
      </c>
      <c r="K8" s="152" t="s">
        <v>426</v>
      </c>
      <c r="L8" s="152" t="s">
        <v>427</v>
      </c>
      <c r="M8" s="152" t="s">
        <v>428</v>
      </c>
      <c r="N8" s="152" t="s">
        <v>429</v>
      </c>
    </row>
    <row r="9" spans="1:14" x14ac:dyDescent="0.25">
      <c r="A9" s="153" t="s">
        <v>430</v>
      </c>
      <c r="B9" s="154">
        <v>-20142.799617112702</v>
      </c>
      <c r="C9" s="154">
        <v>967.67782057100703</v>
      </c>
      <c r="D9" s="154">
        <v>16.171655871025301</v>
      </c>
      <c r="E9" s="154">
        <v>2245.75840633488</v>
      </c>
      <c r="F9" s="154">
        <v>72.590523243000007</v>
      </c>
      <c r="G9" s="154">
        <v>8.7655000000000007E-3</v>
      </c>
      <c r="H9" s="155">
        <v>0</v>
      </c>
      <c r="I9" s="155">
        <v>0</v>
      </c>
      <c r="J9" s="155">
        <v>0</v>
      </c>
      <c r="K9" s="155">
        <v>6.9769795669503401</v>
      </c>
      <c r="L9" s="155">
        <v>189.14542686953499</v>
      </c>
      <c r="M9" s="155">
        <v>0</v>
      </c>
      <c r="N9" s="155">
        <v>0</v>
      </c>
    </row>
    <row r="10" spans="1:14" x14ac:dyDescent="0.25">
      <c r="A10" s="153" t="s">
        <v>431</v>
      </c>
      <c r="B10" s="154">
        <v>2929.0650025749601</v>
      </c>
      <c r="C10" s="154">
        <v>80.932477460572997</v>
      </c>
      <c r="D10" s="154">
        <v>0.656782908934604</v>
      </c>
      <c r="E10" s="155">
        <v>0</v>
      </c>
      <c r="F10" s="155">
        <v>0</v>
      </c>
      <c r="G10" s="155">
        <v>0</v>
      </c>
      <c r="H10" s="155">
        <v>0</v>
      </c>
      <c r="I10" s="155">
        <v>0</v>
      </c>
      <c r="J10" s="155">
        <v>0</v>
      </c>
      <c r="K10" s="155">
        <v>4.9671724480176297E-3</v>
      </c>
      <c r="L10" s="155">
        <v>15.611113408055401</v>
      </c>
      <c r="M10" s="155">
        <v>0</v>
      </c>
      <c r="N10" s="155">
        <v>0</v>
      </c>
    </row>
    <row r="11" spans="1:14" x14ac:dyDescent="0.25">
      <c r="A11" s="153" t="s">
        <v>432</v>
      </c>
      <c r="B11" s="154">
        <v>2874.1363877488502</v>
      </c>
      <c r="C11" s="154">
        <v>37.0255311583769</v>
      </c>
      <c r="D11" s="154">
        <v>0.65057229432258401</v>
      </c>
      <c r="E11" s="155">
        <v>0</v>
      </c>
      <c r="F11" s="155">
        <v>0</v>
      </c>
      <c r="G11" s="155">
        <v>0</v>
      </c>
      <c r="H11" s="155">
        <v>0</v>
      </c>
      <c r="I11" s="155">
        <v>0</v>
      </c>
      <c r="J11" s="155">
        <v>0</v>
      </c>
      <c r="K11" s="155">
        <v>0</v>
      </c>
      <c r="L11" s="155">
        <v>0</v>
      </c>
      <c r="M11" s="155">
        <v>0</v>
      </c>
      <c r="N11" s="155">
        <v>0</v>
      </c>
    </row>
    <row r="12" spans="1:14" x14ac:dyDescent="0.25">
      <c r="A12" s="156" t="s">
        <v>433</v>
      </c>
      <c r="B12" s="157">
        <v>798.187940838587</v>
      </c>
      <c r="C12" s="157">
        <v>2.3180314203650298E-2</v>
      </c>
      <c r="D12" s="157">
        <v>7.7990820237300602E-3</v>
      </c>
      <c r="E12" s="158"/>
      <c r="F12" s="158"/>
      <c r="G12" s="158"/>
      <c r="H12" s="158"/>
      <c r="I12" s="158"/>
      <c r="J12" s="158"/>
      <c r="K12" s="159">
        <v>0</v>
      </c>
      <c r="L12" s="159">
        <v>0</v>
      </c>
      <c r="M12" s="159">
        <v>0</v>
      </c>
      <c r="N12" s="159">
        <v>0</v>
      </c>
    </row>
    <row r="13" spans="1:14" x14ac:dyDescent="0.25">
      <c r="A13" s="156" t="s">
        <v>434</v>
      </c>
      <c r="B13" s="157">
        <v>290.41528120062901</v>
      </c>
      <c r="C13" s="157">
        <v>1.15875623199961E-2</v>
      </c>
      <c r="D13" s="157">
        <v>2.31751246399921E-3</v>
      </c>
      <c r="E13" s="158"/>
      <c r="F13" s="158"/>
      <c r="G13" s="158"/>
      <c r="H13" s="158"/>
      <c r="I13" s="158"/>
      <c r="J13" s="158"/>
      <c r="K13" s="159">
        <v>0</v>
      </c>
      <c r="L13" s="159">
        <v>0</v>
      </c>
      <c r="M13" s="159">
        <v>0</v>
      </c>
      <c r="N13" s="159">
        <v>0</v>
      </c>
    </row>
    <row r="14" spans="1:14" x14ac:dyDescent="0.25">
      <c r="A14" s="156" t="s">
        <v>435</v>
      </c>
      <c r="B14" s="157">
        <v>1433.7290105529901</v>
      </c>
      <c r="C14" s="157">
        <v>0.36337071677160299</v>
      </c>
      <c r="D14" s="157">
        <v>0.118644115562605</v>
      </c>
      <c r="E14" s="158"/>
      <c r="F14" s="158"/>
      <c r="G14" s="158"/>
      <c r="H14" s="158"/>
      <c r="I14" s="158"/>
      <c r="J14" s="158"/>
      <c r="K14" s="159">
        <v>0</v>
      </c>
      <c r="L14" s="159">
        <v>0</v>
      </c>
      <c r="M14" s="159">
        <v>0</v>
      </c>
      <c r="N14" s="159">
        <v>0</v>
      </c>
    </row>
    <row r="15" spans="1:14" x14ac:dyDescent="0.25">
      <c r="A15" s="156" t="s">
        <v>436</v>
      </c>
      <c r="B15" s="157">
        <v>253.01999359993701</v>
      </c>
      <c r="C15" s="157">
        <v>36.621927381314897</v>
      </c>
      <c r="D15" s="157">
        <v>0.48515948818613303</v>
      </c>
      <c r="E15" s="158"/>
      <c r="F15" s="158"/>
      <c r="G15" s="158"/>
      <c r="H15" s="158"/>
      <c r="I15" s="158"/>
      <c r="J15" s="158"/>
      <c r="K15" s="159">
        <v>0</v>
      </c>
      <c r="L15" s="159">
        <v>0</v>
      </c>
      <c r="M15" s="159">
        <v>0</v>
      </c>
      <c r="N15" s="159">
        <v>0</v>
      </c>
    </row>
    <row r="16" spans="1:14" x14ac:dyDescent="0.25">
      <c r="A16" s="156" t="s">
        <v>437</v>
      </c>
      <c r="B16" s="157">
        <v>98.784161556709606</v>
      </c>
      <c r="C16" s="157">
        <v>5.4651837667539201E-3</v>
      </c>
      <c r="D16" s="157">
        <v>3.6652096086116699E-2</v>
      </c>
      <c r="E16" s="158"/>
      <c r="F16" s="158"/>
      <c r="G16" s="158"/>
      <c r="H16" s="158"/>
      <c r="I16" s="158"/>
      <c r="J16" s="158"/>
      <c r="K16" s="159">
        <v>0</v>
      </c>
      <c r="L16" s="159">
        <v>0</v>
      </c>
      <c r="M16" s="159">
        <v>0</v>
      </c>
      <c r="N16" s="159">
        <v>0</v>
      </c>
    </row>
    <row r="17" spans="1:14" x14ac:dyDescent="0.25">
      <c r="A17" s="153" t="s">
        <v>438</v>
      </c>
      <c r="B17" s="154">
        <v>54.928614826107598</v>
      </c>
      <c r="C17" s="154">
        <v>43.906946302195998</v>
      </c>
      <c r="D17" s="154">
        <v>6.2106146120201504E-3</v>
      </c>
      <c r="E17" s="155">
        <v>0</v>
      </c>
      <c r="F17" s="155">
        <v>0</v>
      </c>
      <c r="G17" s="155">
        <v>0</v>
      </c>
      <c r="H17" s="155">
        <v>0</v>
      </c>
      <c r="I17" s="155">
        <v>0</v>
      </c>
      <c r="J17" s="155">
        <v>0</v>
      </c>
      <c r="K17" s="155">
        <v>4.9671724480176297E-3</v>
      </c>
      <c r="L17" s="155">
        <v>15.611113408055401</v>
      </c>
      <c r="M17" s="155">
        <v>0</v>
      </c>
      <c r="N17" s="155">
        <v>0</v>
      </c>
    </row>
    <row r="18" spans="1:14" x14ac:dyDescent="0.25">
      <c r="A18" s="156" t="s">
        <v>439</v>
      </c>
      <c r="B18" s="157">
        <v>0</v>
      </c>
      <c r="C18" s="157">
        <v>2.90854976353015</v>
      </c>
      <c r="D18" s="157">
        <v>5.6767685120201498E-3</v>
      </c>
      <c r="E18" s="158"/>
      <c r="F18" s="158"/>
      <c r="G18" s="158"/>
      <c r="H18" s="158"/>
      <c r="I18" s="158"/>
      <c r="J18" s="158"/>
      <c r="K18" s="159">
        <v>4.9671724480176297E-3</v>
      </c>
      <c r="L18" s="159">
        <v>15.611113408055401</v>
      </c>
      <c r="M18" s="159">
        <v>0</v>
      </c>
      <c r="N18" s="159">
        <v>0</v>
      </c>
    </row>
    <row r="19" spans="1:14" x14ac:dyDescent="0.25">
      <c r="A19" s="156" t="s">
        <v>440</v>
      </c>
      <c r="B19" s="157">
        <v>54.928614826107598</v>
      </c>
      <c r="C19" s="157">
        <v>40.998396538665901</v>
      </c>
      <c r="D19" s="157">
        <v>5.3384609999999996E-4</v>
      </c>
      <c r="E19" s="158"/>
      <c r="F19" s="158"/>
      <c r="G19" s="158"/>
      <c r="H19" s="158"/>
      <c r="I19" s="158"/>
      <c r="J19" s="158"/>
      <c r="K19" s="159">
        <v>0</v>
      </c>
      <c r="L19" s="159">
        <v>0</v>
      </c>
      <c r="M19" s="159">
        <v>0</v>
      </c>
      <c r="N19" s="159">
        <v>0</v>
      </c>
    </row>
    <row r="20" spans="1:14" x14ac:dyDescent="0.25">
      <c r="A20" s="156" t="s">
        <v>441</v>
      </c>
      <c r="B20" s="159">
        <v>0</v>
      </c>
      <c r="C20" s="159">
        <v>0</v>
      </c>
      <c r="D20" s="159">
        <v>0</v>
      </c>
      <c r="E20" s="158"/>
      <c r="F20" s="158"/>
      <c r="G20" s="158"/>
      <c r="H20" s="158"/>
      <c r="I20" s="158"/>
      <c r="J20" s="158"/>
      <c r="K20" s="159">
        <v>0</v>
      </c>
      <c r="L20" s="159">
        <v>0</v>
      </c>
      <c r="M20" s="159">
        <v>0</v>
      </c>
      <c r="N20" s="159">
        <v>0</v>
      </c>
    </row>
    <row r="21" spans="1:14" x14ac:dyDescent="0.25">
      <c r="A21" s="153" t="s">
        <v>442</v>
      </c>
      <c r="B21" s="155">
        <v>0</v>
      </c>
      <c r="C21" s="155">
        <v>0</v>
      </c>
      <c r="D21" s="155">
        <v>0</v>
      </c>
      <c r="E21" s="155">
        <v>0</v>
      </c>
      <c r="F21" s="155">
        <v>0</v>
      </c>
      <c r="G21" s="155">
        <v>0</v>
      </c>
      <c r="H21" s="155">
        <v>0</v>
      </c>
      <c r="I21" s="155">
        <v>0</v>
      </c>
      <c r="J21" s="155">
        <v>0</v>
      </c>
      <c r="K21" s="155">
        <v>0</v>
      </c>
      <c r="L21" s="155">
        <v>0</v>
      </c>
      <c r="M21" s="155">
        <v>0</v>
      </c>
      <c r="N21" s="155">
        <v>0</v>
      </c>
    </row>
    <row r="22" spans="1:14" x14ac:dyDescent="0.25">
      <c r="A22" s="156" t="s">
        <v>443</v>
      </c>
      <c r="B22" s="159">
        <v>0</v>
      </c>
      <c r="C22" s="158"/>
      <c r="D22" s="158"/>
      <c r="E22" s="158"/>
      <c r="F22" s="158"/>
      <c r="G22" s="158"/>
      <c r="H22" s="158"/>
      <c r="I22" s="158"/>
      <c r="J22" s="158"/>
      <c r="K22" s="159">
        <v>0</v>
      </c>
      <c r="L22" s="159">
        <v>0</v>
      </c>
      <c r="M22" s="159">
        <v>0</v>
      </c>
      <c r="N22" s="159">
        <v>0</v>
      </c>
    </row>
    <row r="23" spans="1:14" x14ac:dyDescent="0.25">
      <c r="A23" s="156" t="s">
        <v>444</v>
      </c>
      <c r="B23" s="159">
        <v>0</v>
      </c>
      <c r="C23" s="158"/>
      <c r="D23" s="158"/>
      <c r="E23" s="158"/>
      <c r="F23" s="158"/>
      <c r="G23" s="158"/>
      <c r="H23" s="158"/>
      <c r="I23" s="158"/>
      <c r="J23" s="158"/>
      <c r="K23" s="159">
        <v>0</v>
      </c>
      <c r="L23" s="159">
        <v>0</v>
      </c>
      <c r="M23" s="159">
        <v>0</v>
      </c>
      <c r="N23" s="159">
        <v>0</v>
      </c>
    </row>
    <row r="24" spans="1:14" x14ac:dyDescent="0.25">
      <c r="A24" s="156" t="s">
        <v>445</v>
      </c>
      <c r="B24" s="159">
        <v>0</v>
      </c>
      <c r="C24" s="158"/>
      <c r="D24" s="158"/>
      <c r="E24" s="158"/>
      <c r="F24" s="158"/>
      <c r="G24" s="158"/>
      <c r="H24" s="158"/>
      <c r="I24" s="158"/>
      <c r="J24" s="158"/>
      <c r="K24" s="159">
        <v>0</v>
      </c>
      <c r="L24" s="159">
        <v>0</v>
      </c>
      <c r="M24" s="159">
        <v>0</v>
      </c>
      <c r="N24" s="159">
        <v>0</v>
      </c>
    </row>
    <row r="25" spans="1:14" x14ac:dyDescent="0.25">
      <c r="A25" s="153" t="s">
        <v>446</v>
      </c>
      <c r="B25" s="154">
        <v>284.940749514706</v>
      </c>
      <c r="C25" s="155">
        <v>0</v>
      </c>
      <c r="D25" s="155">
        <v>1.227177E-2</v>
      </c>
      <c r="E25" s="155">
        <v>2245.7505315888002</v>
      </c>
      <c r="F25" s="155">
        <v>72.590523243000007</v>
      </c>
      <c r="G25" s="155">
        <v>8.7655000000000007E-3</v>
      </c>
      <c r="H25" s="155">
        <v>0</v>
      </c>
      <c r="I25" s="155">
        <v>0</v>
      </c>
      <c r="J25" s="155">
        <v>0</v>
      </c>
      <c r="K25" s="155">
        <v>0</v>
      </c>
      <c r="L25" s="155">
        <v>0</v>
      </c>
      <c r="M25" s="155">
        <v>0</v>
      </c>
      <c r="N25" s="155">
        <v>0</v>
      </c>
    </row>
    <row r="26" spans="1:14" x14ac:dyDescent="0.25">
      <c r="A26" s="153" t="s">
        <v>447</v>
      </c>
      <c r="B26" s="154">
        <v>144.017412351556</v>
      </c>
      <c r="C26" s="155">
        <v>0</v>
      </c>
      <c r="D26" s="155">
        <v>0</v>
      </c>
      <c r="E26" s="155">
        <v>0</v>
      </c>
      <c r="F26" s="155">
        <v>0</v>
      </c>
      <c r="G26" s="155">
        <v>0</v>
      </c>
      <c r="H26" s="155">
        <v>0</v>
      </c>
      <c r="I26" s="155">
        <v>0</v>
      </c>
      <c r="J26" s="155">
        <v>0</v>
      </c>
      <c r="K26" s="155">
        <v>0</v>
      </c>
      <c r="L26" s="155">
        <v>0</v>
      </c>
      <c r="M26" s="155">
        <v>0</v>
      </c>
      <c r="N26" s="155">
        <v>0</v>
      </c>
    </row>
    <row r="27" spans="1:14" x14ac:dyDescent="0.25">
      <c r="A27" s="156" t="s">
        <v>448</v>
      </c>
      <c r="B27" s="157">
        <v>144.017412351556</v>
      </c>
      <c r="C27" s="158"/>
      <c r="D27" s="158"/>
      <c r="E27" s="158"/>
      <c r="F27" s="158"/>
      <c r="G27" s="158"/>
      <c r="H27" s="158"/>
      <c r="I27" s="158"/>
      <c r="J27" s="158"/>
      <c r="K27" s="159">
        <v>0</v>
      </c>
      <c r="L27" s="159">
        <v>0</v>
      </c>
      <c r="M27" s="159">
        <v>0</v>
      </c>
      <c r="N27" s="159">
        <v>0</v>
      </c>
    </row>
    <row r="28" spans="1:14" x14ac:dyDescent="0.25">
      <c r="A28" s="156" t="s">
        <v>449</v>
      </c>
      <c r="B28" s="159">
        <v>0</v>
      </c>
      <c r="C28" s="158"/>
      <c r="D28" s="158"/>
      <c r="E28" s="158"/>
      <c r="F28" s="158"/>
      <c r="G28" s="158"/>
      <c r="H28" s="158"/>
      <c r="I28" s="158"/>
      <c r="J28" s="158"/>
      <c r="K28" s="159">
        <v>0</v>
      </c>
      <c r="L28" s="159">
        <v>0</v>
      </c>
      <c r="M28" s="159">
        <v>0</v>
      </c>
      <c r="N28" s="159">
        <v>0</v>
      </c>
    </row>
    <row r="29" spans="1:14" x14ac:dyDescent="0.25">
      <c r="A29" s="156" t="s">
        <v>450</v>
      </c>
      <c r="B29" s="159">
        <v>0</v>
      </c>
      <c r="C29" s="158"/>
      <c r="D29" s="158"/>
      <c r="E29" s="158"/>
      <c r="F29" s="158"/>
      <c r="G29" s="158"/>
      <c r="H29" s="158"/>
      <c r="I29" s="158"/>
      <c r="J29" s="158"/>
      <c r="K29" s="159">
        <v>0</v>
      </c>
      <c r="L29" s="159">
        <v>0</v>
      </c>
      <c r="M29" s="159">
        <v>0</v>
      </c>
      <c r="N29" s="159">
        <v>0</v>
      </c>
    </row>
    <row r="30" spans="1:14" x14ac:dyDescent="0.25">
      <c r="A30" s="156" t="s">
        <v>451</v>
      </c>
      <c r="B30" s="159">
        <v>0</v>
      </c>
      <c r="C30" s="158"/>
      <c r="D30" s="158"/>
      <c r="E30" s="158"/>
      <c r="F30" s="158"/>
      <c r="G30" s="158"/>
      <c r="H30" s="158"/>
      <c r="I30" s="158"/>
      <c r="J30" s="158"/>
      <c r="K30" s="159">
        <v>0</v>
      </c>
      <c r="L30" s="159">
        <v>0</v>
      </c>
      <c r="M30" s="159">
        <v>0</v>
      </c>
      <c r="N30" s="159">
        <v>0</v>
      </c>
    </row>
    <row r="31" spans="1:14" x14ac:dyDescent="0.25">
      <c r="A31" s="156" t="s">
        <v>452</v>
      </c>
      <c r="B31" s="159">
        <v>0</v>
      </c>
      <c r="C31" s="159">
        <v>0</v>
      </c>
      <c r="D31" s="159">
        <v>0</v>
      </c>
      <c r="E31" s="158"/>
      <c r="F31" s="158"/>
      <c r="G31" s="158"/>
      <c r="H31" s="158"/>
      <c r="I31" s="158"/>
      <c r="J31" s="158"/>
      <c r="K31" s="159">
        <v>0</v>
      </c>
      <c r="L31" s="159">
        <v>0</v>
      </c>
      <c r="M31" s="159">
        <v>0</v>
      </c>
      <c r="N31" s="159">
        <v>0</v>
      </c>
    </row>
    <row r="32" spans="1:14" x14ac:dyDescent="0.25">
      <c r="A32" s="153" t="s">
        <v>453</v>
      </c>
      <c r="B32" s="154">
        <v>127.030365</v>
      </c>
      <c r="C32" s="154">
        <v>0</v>
      </c>
      <c r="D32" s="154">
        <v>1.227177E-2</v>
      </c>
      <c r="E32" s="155">
        <v>0</v>
      </c>
      <c r="F32" s="155">
        <v>0</v>
      </c>
      <c r="G32" s="155">
        <v>0</v>
      </c>
      <c r="H32" s="155">
        <v>0</v>
      </c>
      <c r="I32" s="155">
        <v>0</v>
      </c>
      <c r="J32" s="155">
        <v>0</v>
      </c>
      <c r="K32" s="155">
        <v>0</v>
      </c>
      <c r="L32" s="155">
        <v>0</v>
      </c>
      <c r="M32" s="155">
        <v>0</v>
      </c>
      <c r="N32" s="155">
        <v>0</v>
      </c>
    </row>
    <row r="33" spans="1:14" x14ac:dyDescent="0.25">
      <c r="A33" s="156" t="s">
        <v>454</v>
      </c>
      <c r="B33" s="159">
        <v>0</v>
      </c>
      <c r="C33" s="158"/>
      <c r="D33" s="158"/>
      <c r="E33" s="158"/>
      <c r="F33" s="158"/>
      <c r="G33" s="158"/>
      <c r="H33" s="158"/>
      <c r="I33" s="158"/>
      <c r="J33" s="158"/>
      <c r="K33" s="159">
        <v>0</v>
      </c>
      <c r="L33" s="159">
        <v>0</v>
      </c>
      <c r="M33" s="159">
        <v>0</v>
      </c>
      <c r="N33" s="159">
        <v>0</v>
      </c>
    </row>
    <row r="34" spans="1:14" x14ac:dyDescent="0.25">
      <c r="A34" s="156" t="s">
        <v>455</v>
      </c>
      <c r="B34" s="158"/>
      <c r="C34" s="158"/>
      <c r="D34" s="157">
        <v>1.227177E-2</v>
      </c>
      <c r="E34" s="158"/>
      <c r="F34" s="158"/>
      <c r="G34" s="158"/>
      <c r="H34" s="158"/>
      <c r="I34" s="158"/>
      <c r="J34" s="158"/>
      <c r="K34" s="159">
        <v>0</v>
      </c>
      <c r="L34" s="159">
        <v>0</v>
      </c>
      <c r="M34" s="159">
        <v>0</v>
      </c>
      <c r="N34" s="159">
        <v>0</v>
      </c>
    </row>
    <row r="35" spans="1:14" x14ac:dyDescent="0.25">
      <c r="A35" s="156" t="s">
        <v>456</v>
      </c>
      <c r="B35" s="158"/>
      <c r="C35" s="158"/>
      <c r="D35" s="159">
        <v>0</v>
      </c>
      <c r="E35" s="158"/>
      <c r="F35" s="158"/>
      <c r="G35" s="158"/>
      <c r="H35" s="158"/>
      <c r="I35" s="158"/>
      <c r="J35" s="158"/>
      <c r="K35" s="159">
        <v>0</v>
      </c>
      <c r="L35" s="159">
        <v>0</v>
      </c>
      <c r="M35" s="159">
        <v>0</v>
      </c>
      <c r="N35" s="159">
        <v>0</v>
      </c>
    </row>
    <row r="36" spans="1:14" x14ac:dyDescent="0.25">
      <c r="A36" s="156" t="s">
        <v>457</v>
      </c>
      <c r="B36" s="158"/>
      <c r="C36" s="158"/>
      <c r="D36" s="159">
        <v>0</v>
      </c>
      <c r="E36" s="158"/>
      <c r="F36" s="158"/>
      <c r="G36" s="158"/>
      <c r="H36" s="158"/>
      <c r="I36" s="158"/>
      <c r="J36" s="158"/>
      <c r="K36" s="159">
        <v>0</v>
      </c>
      <c r="L36" s="159">
        <v>0</v>
      </c>
      <c r="M36" s="159">
        <v>0</v>
      </c>
      <c r="N36" s="159">
        <v>0</v>
      </c>
    </row>
    <row r="37" spans="1:14" x14ac:dyDescent="0.25">
      <c r="A37" s="156" t="s">
        <v>458</v>
      </c>
      <c r="B37" s="159">
        <v>0</v>
      </c>
      <c r="C37" s="159">
        <v>0</v>
      </c>
      <c r="D37" s="158"/>
      <c r="E37" s="158"/>
      <c r="F37" s="158"/>
      <c r="G37" s="158"/>
      <c r="H37" s="158"/>
      <c r="I37" s="158"/>
      <c r="J37" s="158"/>
      <c r="K37" s="159">
        <v>0</v>
      </c>
      <c r="L37" s="159">
        <v>0</v>
      </c>
      <c r="M37" s="159">
        <v>0</v>
      </c>
      <c r="N37" s="159">
        <v>0</v>
      </c>
    </row>
    <row r="38" spans="1:14" x14ac:dyDescent="0.25">
      <c r="A38" s="156" t="s">
        <v>459</v>
      </c>
      <c r="B38" s="159">
        <v>0</v>
      </c>
      <c r="C38" s="158"/>
      <c r="D38" s="158"/>
      <c r="E38" s="158"/>
      <c r="F38" s="158"/>
      <c r="G38" s="158"/>
      <c r="H38" s="158"/>
      <c r="I38" s="158"/>
      <c r="J38" s="158"/>
      <c r="K38" s="159">
        <v>0</v>
      </c>
      <c r="L38" s="159">
        <v>0</v>
      </c>
      <c r="M38" s="159">
        <v>0</v>
      </c>
      <c r="N38" s="159">
        <v>0</v>
      </c>
    </row>
    <row r="39" spans="1:14" x14ac:dyDescent="0.25">
      <c r="A39" s="156" t="s">
        <v>460</v>
      </c>
      <c r="B39" s="159">
        <v>0</v>
      </c>
      <c r="C39" s="158"/>
      <c r="D39" s="158"/>
      <c r="E39" s="158"/>
      <c r="F39" s="158"/>
      <c r="G39" s="158"/>
      <c r="H39" s="158"/>
      <c r="I39" s="158"/>
      <c r="J39" s="158"/>
      <c r="K39" s="159">
        <v>0</v>
      </c>
      <c r="L39" s="159">
        <v>0</v>
      </c>
      <c r="M39" s="159">
        <v>0</v>
      </c>
      <c r="N39" s="159">
        <v>0</v>
      </c>
    </row>
    <row r="40" spans="1:14" x14ac:dyDescent="0.25">
      <c r="A40" s="156" t="s">
        <v>461</v>
      </c>
      <c r="B40" s="159">
        <v>0</v>
      </c>
      <c r="C40" s="159">
        <v>0</v>
      </c>
      <c r="D40" s="158"/>
      <c r="E40" s="158"/>
      <c r="F40" s="158"/>
      <c r="G40" s="158"/>
      <c r="H40" s="158"/>
      <c r="I40" s="158"/>
      <c r="J40" s="158"/>
      <c r="K40" s="159">
        <v>0</v>
      </c>
      <c r="L40" s="159">
        <v>0</v>
      </c>
      <c r="M40" s="159">
        <v>0</v>
      </c>
      <c r="N40" s="159">
        <v>0</v>
      </c>
    </row>
    <row r="41" spans="1:14" x14ac:dyDescent="0.25">
      <c r="A41" s="156" t="s">
        <v>462</v>
      </c>
      <c r="B41" s="158"/>
      <c r="C41" s="158"/>
      <c r="D41" s="158"/>
      <c r="E41" s="159">
        <v>0</v>
      </c>
      <c r="F41" s="159">
        <v>0</v>
      </c>
      <c r="G41" s="159">
        <v>0</v>
      </c>
      <c r="H41" s="159">
        <v>0</v>
      </c>
      <c r="I41" s="158"/>
      <c r="J41" s="159">
        <v>0</v>
      </c>
      <c r="K41" s="159">
        <v>0</v>
      </c>
      <c r="L41" s="159">
        <v>0</v>
      </c>
      <c r="M41" s="159">
        <v>0</v>
      </c>
      <c r="N41" s="159">
        <v>0</v>
      </c>
    </row>
    <row r="42" spans="1:14" x14ac:dyDescent="0.25">
      <c r="A42" s="160" t="s">
        <v>463</v>
      </c>
      <c r="B42" s="159">
        <v>127.030365</v>
      </c>
      <c r="C42" s="159">
        <v>0</v>
      </c>
      <c r="D42" s="159">
        <v>0</v>
      </c>
      <c r="E42" s="158"/>
      <c r="F42" s="158"/>
      <c r="G42" s="158"/>
      <c r="H42" s="158"/>
      <c r="I42" s="158"/>
      <c r="J42" s="158"/>
      <c r="K42" s="159">
        <v>0</v>
      </c>
      <c r="L42" s="159">
        <v>0</v>
      </c>
      <c r="M42" s="159">
        <v>0</v>
      </c>
      <c r="N42" s="159">
        <v>0</v>
      </c>
    </row>
    <row r="43" spans="1:14" x14ac:dyDescent="0.25">
      <c r="A43" s="160" t="s">
        <v>464</v>
      </c>
      <c r="B43" s="159">
        <v>0</v>
      </c>
      <c r="C43" s="159">
        <v>0</v>
      </c>
      <c r="D43" s="159">
        <v>0</v>
      </c>
      <c r="E43" s="159">
        <v>0</v>
      </c>
      <c r="F43" s="159">
        <v>0</v>
      </c>
      <c r="G43" s="159">
        <v>0</v>
      </c>
      <c r="H43" s="159">
        <v>0</v>
      </c>
      <c r="I43" s="158"/>
      <c r="J43" s="159">
        <v>0</v>
      </c>
      <c r="K43" s="159">
        <v>0</v>
      </c>
      <c r="L43" s="159">
        <v>0</v>
      </c>
      <c r="M43" s="159">
        <v>0</v>
      </c>
      <c r="N43" s="159">
        <v>0</v>
      </c>
    </row>
    <row r="44" spans="1:14" x14ac:dyDescent="0.25">
      <c r="A44" s="153" t="s">
        <v>465</v>
      </c>
      <c r="B44" s="155">
        <v>0</v>
      </c>
      <c r="C44" s="155">
        <v>0</v>
      </c>
      <c r="D44" s="155">
        <v>0</v>
      </c>
      <c r="E44" s="155">
        <v>0</v>
      </c>
      <c r="F44" s="155">
        <v>0</v>
      </c>
      <c r="G44" s="155">
        <v>0</v>
      </c>
      <c r="H44" s="155">
        <v>0</v>
      </c>
      <c r="I44" s="155">
        <v>0</v>
      </c>
      <c r="J44" s="155">
        <v>0</v>
      </c>
      <c r="K44" s="155">
        <v>0</v>
      </c>
      <c r="L44" s="155">
        <v>0</v>
      </c>
      <c r="M44" s="155">
        <v>0</v>
      </c>
      <c r="N44" s="155">
        <v>0</v>
      </c>
    </row>
    <row r="45" spans="1:14" x14ac:dyDescent="0.25">
      <c r="A45" s="156" t="s">
        <v>466</v>
      </c>
      <c r="B45" s="159">
        <v>0</v>
      </c>
      <c r="C45" s="159">
        <v>0</v>
      </c>
      <c r="D45" s="158"/>
      <c r="E45" s="158"/>
      <c r="F45" s="158"/>
      <c r="G45" s="158"/>
      <c r="H45" s="158"/>
      <c r="I45" s="158"/>
      <c r="J45" s="158"/>
      <c r="K45" s="159">
        <v>0</v>
      </c>
      <c r="L45" s="159">
        <v>0</v>
      </c>
      <c r="M45" s="159">
        <v>0</v>
      </c>
      <c r="N45" s="159">
        <v>0</v>
      </c>
    </row>
    <row r="46" spans="1:14" x14ac:dyDescent="0.25">
      <c r="A46" s="156" t="s">
        <v>467</v>
      </c>
      <c r="B46" s="159">
        <v>0</v>
      </c>
      <c r="C46" s="159">
        <v>0</v>
      </c>
      <c r="D46" s="158"/>
      <c r="E46" s="158"/>
      <c r="F46" s="158"/>
      <c r="G46" s="158"/>
      <c r="H46" s="158"/>
      <c r="I46" s="158"/>
      <c r="J46" s="158"/>
      <c r="K46" s="159">
        <v>0</v>
      </c>
      <c r="L46" s="159">
        <v>0</v>
      </c>
      <c r="M46" s="159">
        <v>0</v>
      </c>
      <c r="N46" s="159">
        <v>0</v>
      </c>
    </row>
    <row r="47" spans="1:14" x14ac:dyDescent="0.25">
      <c r="A47" s="156" t="s">
        <v>468</v>
      </c>
      <c r="B47" s="159">
        <v>0</v>
      </c>
      <c r="C47" s="158"/>
      <c r="D47" s="158"/>
      <c r="E47" s="158"/>
      <c r="F47" s="159">
        <v>0</v>
      </c>
      <c r="G47" s="158"/>
      <c r="H47" s="158"/>
      <c r="I47" s="158"/>
      <c r="J47" s="159">
        <v>0</v>
      </c>
      <c r="K47" s="159">
        <v>0</v>
      </c>
      <c r="L47" s="159">
        <v>0</v>
      </c>
      <c r="M47" s="159">
        <v>0</v>
      </c>
      <c r="N47" s="159">
        <v>0</v>
      </c>
    </row>
    <row r="48" spans="1:14" x14ac:dyDescent="0.25">
      <c r="A48" s="156" t="s">
        <v>469</v>
      </c>
      <c r="B48" s="159">
        <v>0</v>
      </c>
      <c r="C48" s="158"/>
      <c r="D48" s="158"/>
      <c r="E48" s="158"/>
      <c r="F48" s="158"/>
      <c r="G48" s="159">
        <v>0</v>
      </c>
      <c r="H48" s="158"/>
      <c r="I48" s="158"/>
      <c r="J48" s="159">
        <v>0</v>
      </c>
      <c r="K48" s="159">
        <v>0</v>
      </c>
      <c r="L48" s="159">
        <v>0</v>
      </c>
      <c r="M48" s="159">
        <v>0</v>
      </c>
      <c r="N48" s="159">
        <v>0</v>
      </c>
    </row>
    <row r="49" spans="1:14" x14ac:dyDescent="0.25">
      <c r="A49" s="156" t="s">
        <v>470</v>
      </c>
      <c r="B49" s="159">
        <v>0</v>
      </c>
      <c r="C49" s="158"/>
      <c r="D49" s="158"/>
      <c r="E49" s="158"/>
      <c r="F49" s="158"/>
      <c r="G49" s="158"/>
      <c r="H49" s="158"/>
      <c r="I49" s="158"/>
      <c r="J49" s="158"/>
      <c r="K49" s="159">
        <v>0</v>
      </c>
      <c r="L49" s="159">
        <v>0</v>
      </c>
      <c r="M49" s="159">
        <v>0</v>
      </c>
      <c r="N49" s="159">
        <v>0</v>
      </c>
    </row>
    <row r="50" spans="1:14" x14ac:dyDescent="0.25">
      <c r="A50" s="156" t="s">
        <v>471</v>
      </c>
      <c r="B50" s="159">
        <v>0</v>
      </c>
      <c r="C50" s="158"/>
      <c r="D50" s="158"/>
      <c r="E50" s="158"/>
      <c r="F50" s="158"/>
      <c r="G50" s="158"/>
      <c r="H50" s="158"/>
      <c r="I50" s="158"/>
      <c r="J50" s="158"/>
      <c r="K50" s="159">
        <v>0</v>
      </c>
      <c r="L50" s="159">
        <v>0</v>
      </c>
      <c r="M50" s="159">
        <v>0</v>
      </c>
      <c r="N50" s="159">
        <v>0</v>
      </c>
    </row>
    <row r="51" spans="1:14" x14ac:dyDescent="0.25">
      <c r="A51" s="160" t="s">
        <v>472</v>
      </c>
      <c r="B51" s="159">
        <v>0</v>
      </c>
      <c r="C51" s="158"/>
      <c r="D51" s="158"/>
      <c r="E51" s="158"/>
      <c r="F51" s="159">
        <v>0</v>
      </c>
      <c r="G51" s="158"/>
      <c r="H51" s="158"/>
      <c r="I51" s="158"/>
      <c r="J51" s="159">
        <v>0</v>
      </c>
      <c r="K51" s="159">
        <v>0</v>
      </c>
      <c r="L51" s="159">
        <v>0</v>
      </c>
      <c r="M51" s="159">
        <v>0</v>
      </c>
      <c r="N51" s="159">
        <v>0</v>
      </c>
    </row>
    <row r="52" spans="1:14" x14ac:dyDescent="0.25">
      <c r="A52" s="160" t="s">
        <v>473</v>
      </c>
      <c r="B52" s="159">
        <v>0</v>
      </c>
      <c r="C52" s="159">
        <v>0</v>
      </c>
      <c r="D52" s="159">
        <v>0</v>
      </c>
      <c r="E52" s="159">
        <v>0</v>
      </c>
      <c r="F52" s="159">
        <v>0</v>
      </c>
      <c r="G52" s="159">
        <v>0</v>
      </c>
      <c r="H52" s="159">
        <v>0</v>
      </c>
      <c r="I52" s="158"/>
      <c r="J52" s="159">
        <v>0</v>
      </c>
      <c r="K52" s="159">
        <v>0</v>
      </c>
      <c r="L52" s="159">
        <v>0</v>
      </c>
      <c r="M52" s="159">
        <v>0</v>
      </c>
      <c r="N52" s="159">
        <v>0</v>
      </c>
    </row>
    <row r="53" spans="1:14" x14ac:dyDescent="0.25">
      <c r="A53" s="153" t="s">
        <v>474</v>
      </c>
      <c r="B53" s="154">
        <v>13.89297216315</v>
      </c>
      <c r="C53" s="155">
        <v>0</v>
      </c>
      <c r="D53" s="155">
        <v>0</v>
      </c>
      <c r="E53" s="155">
        <v>0</v>
      </c>
      <c r="F53" s="155">
        <v>0</v>
      </c>
      <c r="G53" s="155">
        <v>0</v>
      </c>
      <c r="H53" s="155">
        <v>0</v>
      </c>
      <c r="I53" s="155">
        <v>0</v>
      </c>
      <c r="J53" s="155">
        <v>0</v>
      </c>
      <c r="K53" s="155">
        <v>0</v>
      </c>
      <c r="L53" s="155">
        <v>0</v>
      </c>
      <c r="M53" s="155">
        <v>0</v>
      </c>
      <c r="N53" s="155">
        <v>0</v>
      </c>
    </row>
    <row r="54" spans="1:14" x14ac:dyDescent="0.25">
      <c r="A54" s="156" t="s">
        <v>475</v>
      </c>
      <c r="B54" s="157">
        <v>3.82028958714996</v>
      </c>
      <c r="C54" s="158"/>
      <c r="D54" s="158"/>
      <c r="E54" s="158"/>
      <c r="F54" s="158"/>
      <c r="G54" s="158"/>
      <c r="H54" s="158"/>
      <c r="I54" s="158"/>
      <c r="J54" s="158"/>
      <c r="K54" s="159">
        <v>0</v>
      </c>
      <c r="L54" s="159">
        <v>0</v>
      </c>
      <c r="M54" s="159">
        <v>0</v>
      </c>
      <c r="N54" s="159">
        <v>0</v>
      </c>
    </row>
    <row r="55" spans="1:14" x14ac:dyDescent="0.25">
      <c r="A55" s="156" t="s">
        <v>476</v>
      </c>
      <c r="B55" s="157">
        <v>0.115420096</v>
      </c>
      <c r="C55" s="158"/>
      <c r="D55" s="158"/>
      <c r="E55" s="158"/>
      <c r="F55" s="158"/>
      <c r="G55" s="158"/>
      <c r="H55" s="158"/>
      <c r="I55" s="158"/>
      <c r="J55" s="158"/>
      <c r="K55" s="159">
        <v>0</v>
      </c>
      <c r="L55" s="159">
        <v>0</v>
      </c>
      <c r="M55" s="159">
        <v>0</v>
      </c>
      <c r="N55" s="159">
        <v>0</v>
      </c>
    </row>
    <row r="56" spans="1:14" x14ac:dyDescent="0.25">
      <c r="A56" s="156" t="s">
        <v>477</v>
      </c>
      <c r="B56" s="158"/>
      <c r="C56" s="158"/>
      <c r="D56" s="158"/>
      <c r="E56" s="158"/>
      <c r="F56" s="158"/>
      <c r="G56" s="158"/>
      <c r="H56" s="158"/>
      <c r="I56" s="158"/>
      <c r="J56" s="158"/>
      <c r="K56" s="159">
        <v>0</v>
      </c>
      <c r="L56" s="159">
        <v>0</v>
      </c>
      <c r="M56" s="159">
        <v>0</v>
      </c>
      <c r="N56" s="159">
        <v>0</v>
      </c>
    </row>
    <row r="57" spans="1:14" x14ac:dyDescent="0.25">
      <c r="A57" s="156" t="s">
        <v>478</v>
      </c>
      <c r="B57" s="157">
        <v>9.9572624800000007</v>
      </c>
      <c r="C57" s="159">
        <v>0</v>
      </c>
      <c r="D57" s="159">
        <v>0</v>
      </c>
      <c r="E57" s="158"/>
      <c r="F57" s="158"/>
      <c r="G57" s="158"/>
      <c r="H57" s="158"/>
      <c r="I57" s="158"/>
      <c r="J57" s="158"/>
      <c r="K57" s="159">
        <v>0</v>
      </c>
      <c r="L57" s="159">
        <v>0</v>
      </c>
      <c r="M57" s="159">
        <v>0</v>
      </c>
      <c r="N57" s="159">
        <v>0</v>
      </c>
    </row>
    <row r="58" spans="1:14" x14ac:dyDescent="0.25">
      <c r="A58" s="153" t="s">
        <v>479</v>
      </c>
      <c r="B58" s="155">
        <v>0</v>
      </c>
      <c r="C58" s="155">
        <v>0</v>
      </c>
      <c r="D58" s="155">
        <v>0</v>
      </c>
      <c r="E58" s="155">
        <v>0</v>
      </c>
      <c r="F58" s="155">
        <v>0</v>
      </c>
      <c r="G58" s="155">
        <v>0</v>
      </c>
      <c r="H58" s="155">
        <v>0</v>
      </c>
      <c r="I58" s="155">
        <v>0</v>
      </c>
      <c r="J58" s="155">
        <v>0</v>
      </c>
      <c r="K58" s="155">
        <v>0</v>
      </c>
      <c r="L58" s="155">
        <v>0</v>
      </c>
      <c r="M58" s="155">
        <v>0</v>
      </c>
      <c r="N58" s="155">
        <v>0</v>
      </c>
    </row>
    <row r="59" spans="1:14" x14ac:dyDescent="0.25">
      <c r="A59" s="156" t="s">
        <v>480</v>
      </c>
      <c r="B59" s="158"/>
      <c r="C59" s="158"/>
      <c r="D59" s="159">
        <v>0</v>
      </c>
      <c r="E59" s="159">
        <v>0</v>
      </c>
      <c r="F59" s="159">
        <v>0</v>
      </c>
      <c r="G59" s="159">
        <v>0</v>
      </c>
      <c r="H59" s="159">
        <v>0</v>
      </c>
      <c r="I59" s="158"/>
      <c r="J59" s="159">
        <v>0</v>
      </c>
      <c r="K59" s="159">
        <v>0</v>
      </c>
      <c r="L59" s="159">
        <v>0</v>
      </c>
      <c r="M59" s="159">
        <v>0</v>
      </c>
      <c r="N59" s="159">
        <v>0</v>
      </c>
    </row>
    <row r="60" spans="1:14" x14ac:dyDescent="0.25">
      <c r="A60" s="156" t="s">
        <v>481</v>
      </c>
      <c r="B60" s="158"/>
      <c r="C60" s="158"/>
      <c r="D60" s="159">
        <v>0</v>
      </c>
      <c r="E60" s="159">
        <v>0</v>
      </c>
      <c r="F60" s="159">
        <v>0</v>
      </c>
      <c r="G60" s="159">
        <v>0</v>
      </c>
      <c r="H60" s="159">
        <v>0</v>
      </c>
      <c r="I60" s="158"/>
      <c r="J60" s="159">
        <v>0</v>
      </c>
      <c r="K60" s="159">
        <v>0</v>
      </c>
      <c r="L60" s="159">
        <v>0</v>
      </c>
      <c r="M60" s="159">
        <v>0</v>
      </c>
      <c r="N60" s="159">
        <v>0</v>
      </c>
    </row>
    <row r="61" spans="1:14" x14ac:dyDescent="0.25">
      <c r="A61" s="156" t="s">
        <v>482</v>
      </c>
      <c r="B61" s="158"/>
      <c r="C61" s="158"/>
      <c r="D61" s="158"/>
      <c r="E61" s="159">
        <v>0</v>
      </c>
      <c r="F61" s="159">
        <v>0</v>
      </c>
      <c r="G61" s="159">
        <v>0</v>
      </c>
      <c r="H61" s="159">
        <v>0</v>
      </c>
      <c r="I61" s="158"/>
      <c r="J61" s="159">
        <v>0</v>
      </c>
      <c r="K61" s="159">
        <v>0</v>
      </c>
      <c r="L61" s="159">
        <v>0</v>
      </c>
      <c r="M61" s="159">
        <v>0</v>
      </c>
      <c r="N61" s="159">
        <v>0</v>
      </c>
    </row>
    <row r="62" spans="1:14" x14ac:dyDescent="0.25">
      <c r="A62" s="156" t="s">
        <v>483</v>
      </c>
      <c r="B62" s="158"/>
      <c r="C62" s="158"/>
      <c r="D62" s="158"/>
      <c r="E62" s="158"/>
      <c r="F62" s="159">
        <v>0</v>
      </c>
      <c r="G62" s="158"/>
      <c r="H62" s="158"/>
      <c r="I62" s="158"/>
      <c r="J62" s="159">
        <v>0</v>
      </c>
      <c r="K62" s="159">
        <v>0</v>
      </c>
      <c r="L62" s="159">
        <v>0</v>
      </c>
      <c r="M62" s="159">
        <v>0</v>
      </c>
      <c r="N62" s="159">
        <v>0</v>
      </c>
    </row>
    <row r="63" spans="1:14" x14ac:dyDescent="0.25">
      <c r="A63" s="156" t="s">
        <v>484</v>
      </c>
      <c r="B63" s="159">
        <v>0</v>
      </c>
      <c r="C63" s="159">
        <v>0</v>
      </c>
      <c r="D63" s="159">
        <v>0</v>
      </c>
      <c r="E63" s="159">
        <v>0</v>
      </c>
      <c r="F63" s="159">
        <v>0</v>
      </c>
      <c r="G63" s="159">
        <v>0</v>
      </c>
      <c r="H63" s="159">
        <v>0</v>
      </c>
      <c r="I63" s="158"/>
      <c r="J63" s="159">
        <v>0</v>
      </c>
      <c r="K63" s="159">
        <v>0</v>
      </c>
      <c r="L63" s="159">
        <v>0</v>
      </c>
      <c r="M63" s="159">
        <v>0</v>
      </c>
      <c r="N63" s="159">
        <v>0</v>
      </c>
    </row>
    <row r="64" spans="1:14" x14ac:dyDescent="0.25">
      <c r="A64" s="153" t="s">
        <v>485</v>
      </c>
      <c r="B64" s="155">
        <v>0</v>
      </c>
      <c r="C64" s="155">
        <v>0</v>
      </c>
      <c r="D64" s="155">
        <v>0</v>
      </c>
      <c r="E64" s="154">
        <v>2245.7505315888002</v>
      </c>
      <c r="F64" s="154">
        <v>72.590523243000007</v>
      </c>
      <c r="G64" s="155">
        <v>0</v>
      </c>
      <c r="H64" s="155">
        <v>0</v>
      </c>
      <c r="I64" s="155">
        <v>0</v>
      </c>
      <c r="J64" s="155">
        <v>0</v>
      </c>
      <c r="K64" s="155">
        <v>0</v>
      </c>
      <c r="L64" s="155">
        <v>0</v>
      </c>
      <c r="M64" s="155">
        <v>0</v>
      </c>
      <c r="N64" s="155">
        <v>0</v>
      </c>
    </row>
    <row r="65" spans="1:14" x14ac:dyDescent="0.25">
      <c r="A65" s="156" t="s">
        <v>486</v>
      </c>
      <c r="B65" s="158"/>
      <c r="C65" s="158"/>
      <c r="D65" s="158"/>
      <c r="E65" s="157">
        <v>2112.06851343065</v>
      </c>
      <c r="F65" s="159">
        <v>0</v>
      </c>
      <c r="G65" s="158"/>
      <c r="H65" s="158"/>
      <c r="I65" s="158"/>
      <c r="J65" s="159">
        <v>0</v>
      </c>
      <c r="K65" s="159">
        <v>0</v>
      </c>
      <c r="L65" s="159">
        <v>0</v>
      </c>
      <c r="M65" s="159">
        <v>0</v>
      </c>
      <c r="N65" s="159">
        <v>0</v>
      </c>
    </row>
    <row r="66" spans="1:14" x14ac:dyDescent="0.25">
      <c r="A66" s="156" t="s">
        <v>487</v>
      </c>
      <c r="B66" s="158"/>
      <c r="C66" s="158"/>
      <c r="D66" s="158"/>
      <c r="E66" s="157">
        <v>0</v>
      </c>
      <c r="F66" s="159">
        <v>0</v>
      </c>
      <c r="G66" s="158"/>
      <c r="H66" s="158"/>
      <c r="I66" s="158"/>
      <c r="J66" s="159">
        <v>0</v>
      </c>
      <c r="K66" s="159">
        <v>0</v>
      </c>
      <c r="L66" s="159">
        <v>0</v>
      </c>
      <c r="M66" s="159">
        <v>0</v>
      </c>
      <c r="N66" s="159">
        <v>0</v>
      </c>
    </row>
    <row r="67" spans="1:14" x14ac:dyDescent="0.25">
      <c r="A67" s="156" t="s">
        <v>488</v>
      </c>
      <c r="B67" s="158"/>
      <c r="C67" s="158"/>
      <c r="D67" s="158"/>
      <c r="E67" s="157">
        <v>93.676394759202196</v>
      </c>
      <c r="F67" s="159">
        <v>0</v>
      </c>
      <c r="G67" s="158"/>
      <c r="H67" s="158"/>
      <c r="I67" s="158"/>
      <c r="J67" s="159">
        <v>0</v>
      </c>
      <c r="K67" s="159">
        <v>0</v>
      </c>
      <c r="L67" s="159">
        <v>0</v>
      </c>
      <c r="M67" s="159">
        <v>0</v>
      </c>
      <c r="N67" s="159">
        <v>0</v>
      </c>
    </row>
    <row r="68" spans="1:14" x14ac:dyDescent="0.25">
      <c r="A68" s="156" t="s">
        <v>489</v>
      </c>
      <c r="B68" s="158"/>
      <c r="C68" s="158"/>
      <c r="D68" s="158"/>
      <c r="E68" s="157">
        <v>10.612048693949999</v>
      </c>
      <c r="F68" s="159">
        <v>0</v>
      </c>
      <c r="G68" s="158"/>
      <c r="H68" s="158"/>
      <c r="I68" s="158"/>
      <c r="J68" s="159">
        <v>0</v>
      </c>
      <c r="K68" s="159">
        <v>0</v>
      </c>
      <c r="L68" s="159">
        <v>0</v>
      </c>
      <c r="M68" s="159">
        <v>0</v>
      </c>
      <c r="N68" s="159">
        <v>0</v>
      </c>
    </row>
    <row r="69" spans="1:14" x14ac:dyDescent="0.25">
      <c r="A69" s="156" t="s">
        <v>490</v>
      </c>
      <c r="B69" s="158"/>
      <c r="C69" s="158"/>
      <c r="D69" s="158"/>
      <c r="E69" s="157">
        <v>29.393574704999999</v>
      </c>
      <c r="F69" s="157">
        <v>72.590523243000007</v>
      </c>
      <c r="G69" s="158"/>
      <c r="H69" s="158"/>
      <c r="I69" s="158"/>
      <c r="J69" s="159">
        <v>0</v>
      </c>
      <c r="K69" s="159">
        <v>0</v>
      </c>
      <c r="L69" s="159">
        <v>0</v>
      </c>
      <c r="M69" s="159">
        <v>0</v>
      </c>
      <c r="N69" s="159">
        <v>0</v>
      </c>
    </row>
    <row r="70" spans="1:14" x14ac:dyDescent="0.25">
      <c r="A70" s="156" t="s">
        <v>491</v>
      </c>
      <c r="B70" s="158"/>
      <c r="C70" s="158"/>
      <c r="D70" s="158"/>
      <c r="E70" s="159">
        <v>0</v>
      </c>
      <c r="F70" s="159">
        <v>0</v>
      </c>
      <c r="G70" s="159">
        <v>0</v>
      </c>
      <c r="H70" s="159">
        <v>0</v>
      </c>
      <c r="I70" s="158"/>
      <c r="J70" s="159">
        <v>0</v>
      </c>
      <c r="K70" s="159">
        <v>0</v>
      </c>
      <c r="L70" s="159">
        <v>0</v>
      </c>
      <c r="M70" s="159">
        <v>0</v>
      </c>
      <c r="N70" s="159">
        <v>0</v>
      </c>
    </row>
    <row r="71" spans="1:14" x14ac:dyDescent="0.25">
      <c r="A71" s="153" t="s">
        <v>492</v>
      </c>
      <c r="B71" s="155">
        <v>0</v>
      </c>
      <c r="C71" s="155">
        <v>0</v>
      </c>
      <c r="D71" s="155">
        <v>0</v>
      </c>
      <c r="E71" s="155">
        <v>0</v>
      </c>
      <c r="F71" s="155">
        <v>0</v>
      </c>
      <c r="G71" s="154">
        <v>8.7655000000000007E-3</v>
      </c>
      <c r="H71" s="155">
        <v>0</v>
      </c>
      <c r="I71" s="155">
        <v>0</v>
      </c>
      <c r="J71" s="155">
        <v>0</v>
      </c>
      <c r="K71" s="155">
        <v>0</v>
      </c>
      <c r="L71" s="155">
        <v>0</v>
      </c>
      <c r="M71" s="155">
        <v>0</v>
      </c>
      <c r="N71" s="155">
        <v>0</v>
      </c>
    </row>
    <row r="72" spans="1:14" x14ac:dyDescent="0.25">
      <c r="A72" s="156" t="s">
        <v>493</v>
      </c>
      <c r="B72" s="158"/>
      <c r="C72" s="158"/>
      <c r="D72" s="158"/>
      <c r="E72" s="158"/>
      <c r="F72" s="159">
        <v>0</v>
      </c>
      <c r="G72" s="157">
        <v>8.7655000000000007E-3</v>
      </c>
      <c r="H72" s="158"/>
      <c r="I72" s="158"/>
      <c r="J72" s="159">
        <v>0</v>
      </c>
      <c r="K72" s="159">
        <v>0</v>
      </c>
      <c r="L72" s="159">
        <v>0</v>
      </c>
      <c r="M72" s="159">
        <v>0</v>
      </c>
      <c r="N72" s="159">
        <v>0</v>
      </c>
    </row>
    <row r="73" spans="1:14" x14ac:dyDescent="0.25">
      <c r="A73" s="156" t="s">
        <v>494</v>
      </c>
      <c r="B73" s="158"/>
      <c r="C73" s="158"/>
      <c r="D73" s="158"/>
      <c r="E73" s="159">
        <v>0</v>
      </c>
      <c r="F73" s="159">
        <v>0</v>
      </c>
      <c r="G73" s="159">
        <v>0</v>
      </c>
      <c r="H73" s="158"/>
      <c r="I73" s="159">
        <v>0</v>
      </c>
      <c r="J73" s="159">
        <v>0</v>
      </c>
      <c r="K73" s="159">
        <v>0</v>
      </c>
      <c r="L73" s="159">
        <v>0</v>
      </c>
      <c r="M73" s="159">
        <v>0</v>
      </c>
      <c r="N73" s="159">
        <v>0</v>
      </c>
    </row>
    <row r="74" spans="1:14" x14ac:dyDescent="0.25">
      <c r="A74" s="156" t="s">
        <v>495</v>
      </c>
      <c r="B74" s="158"/>
      <c r="C74" s="158"/>
      <c r="D74" s="159">
        <v>0</v>
      </c>
      <c r="E74" s="158"/>
      <c r="F74" s="158"/>
      <c r="G74" s="158"/>
      <c r="H74" s="158"/>
      <c r="I74" s="158"/>
      <c r="J74" s="158"/>
      <c r="K74" s="159">
        <v>0</v>
      </c>
      <c r="L74" s="159">
        <v>0</v>
      </c>
      <c r="M74" s="159">
        <v>0</v>
      </c>
      <c r="N74" s="159">
        <v>0</v>
      </c>
    </row>
    <row r="75" spans="1:14" x14ac:dyDescent="0.25">
      <c r="A75" s="156" t="s">
        <v>496</v>
      </c>
      <c r="B75" s="159">
        <v>0</v>
      </c>
      <c r="C75" s="159">
        <v>0</v>
      </c>
      <c r="D75" s="159">
        <v>0</v>
      </c>
      <c r="E75" s="159">
        <v>0</v>
      </c>
      <c r="F75" s="159">
        <v>0</v>
      </c>
      <c r="G75" s="159">
        <v>0</v>
      </c>
      <c r="H75" s="159">
        <v>0</v>
      </c>
      <c r="I75" s="158"/>
      <c r="J75" s="159">
        <v>0</v>
      </c>
      <c r="K75" s="159">
        <v>0</v>
      </c>
      <c r="L75" s="159">
        <v>0</v>
      </c>
      <c r="M75" s="159">
        <v>0</v>
      </c>
      <c r="N75" s="159">
        <v>0</v>
      </c>
    </row>
    <row r="76" spans="1:14" x14ac:dyDescent="0.25">
      <c r="A76" s="153" t="s">
        <v>497</v>
      </c>
      <c r="B76" s="155">
        <v>0</v>
      </c>
      <c r="C76" s="155">
        <v>0</v>
      </c>
      <c r="D76" s="155">
        <v>0</v>
      </c>
      <c r="E76" s="155">
        <v>0</v>
      </c>
      <c r="F76" s="155">
        <v>0</v>
      </c>
      <c r="G76" s="155">
        <v>0</v>
      </c>
      <c r="H76" s="155">
        <v>0</v>
      </c>
      <c r="I76" s="155">
        <v>0</v>
      </c>
      <c r="J76" s="155">
        <v>0</v>
      </c>
      <c r="K76" s="155">
        <v>0</v>
      </c>
      <c r="L76" s="155">
        <v>0</v>
      </c>
      <c r="M76" s="155">
        <v>0</v>
      </c>
      <c r="N76" s="155">
        <v>0</v>
      </c>
    </row>
    <row r="77" spans="1:14" x14ac:dyDescent="0.25">
      <c r="A77" s="156" t="s">
        <v>498</v>
      </c>
      <c r="B77" s="159">
        <v>0</v>
      </c>
      <c r="C77" s="159">
        <v>0</v>
      </c>
      <c r="D77" s="159">
        <v>0</v>
      </c>
      <c r="E77" s="158"/>
      <c r="F77" s="158"/>
      <c r="G77" s="158"/>
      <c r="H77" s="158"/>
      <c r="I77" s="158"/>
      <c r="J77" s="158"/>
      <c r="K77" s="159">
        <v>0</v>
      </c>
      <c r="L77" s="159">
        <v>0</v>
      </c>
      <c r="M77" s="159">
        <v>0</v>
      </c>
      <c r="N77" s="159">
        <v>0</v>
      </c>
    </row>
    <row r="78" spans="1:14" x14ac:dyDescent="0.25">
      <c r="A78" s="156" t="s">
        <v>499</v>
      </c>
      <c r="B78" s="159">
        <v>0</v>
      </c>
      <c r="C78" s="159">
        <v>0</v>
      </c>
      <c r="D78" s="159">
        <v>0</v>
      </c>
      <c r="E78" s="158"/>
      <c r="F78" s="158"/>
      <c r="G78" s="158"/>
      <c r="H78" s="158"/>
      <c r="I78" s="158"/>
      <c r="J78" s="158"/>
      <c r="K78" s="159">
        <v>0</v>
      </c>
      <c r="L78" s="159">
        <v>0</v>
      </c>
      <c r="M78" s="159">
        <v>0</v>
      </c>
      <c r="N78" s="159">
        <v>0</v>
      </c>
    </row>
    <row r="79" spans="1:14" x14ac:dyDescent="0.25">
      <c r="A79" s="156" t="s">
        <v>500</v>
      </c>
      <c r="B79" s="159">
        <v>0</v>
      </c>
      <c r="C79" s="159">
        <v>0</v>
      </c>
      <c r="D79" s="159">
        <v>0</v>
      </c>
      <c r="E79" s="159">
        <v>0</v>
      </c>
      <c r="F79" s="159">
        <v>0</v>
      </c>
      <c r="G79" s="159">
        <v>0</v>
      </c>
      <c r="H79" s="159">
        <v>0</v>
      </c>
      <c r="I79" s="158"/>
      <c r="J79" s="159">
        <v>0</v>
      </c>
      <c r="K79" s="159">
        <v>0</v>
      </c>
      <c r="L79" s="159">
        <v>0</v>
      </c>
      <c r="M79" s="159">
        <v>0</v>
      </c>
      <c r="N79" s="159">
        <v>0</v>
      </c>
    </row>
    <row r="80" spans="1:14" x14ac:dyDescent="0.25">
      <c r="A80" s="153" t="s">
        <v>501</v>
      </c>
      <c r="B80" s="154">
        <v>-23368.530913308601</v>
      </c>
      <c r="C80" s="154">
        <v>868.35149637557595</v>
      </c>
      <c r="D80" s="154">
        <v>11.543962876886599</v>
      </c>
      <c r="E80" s="155">
        <v>0</v>
      </c>
      <c r="F80" s="155">
        <v>0</v>
      </c>
      <c r="G80" s="155">
        <v>0</v>
      </c>
      <c r="H80" s="155">
        <v>0</v>
      </c>
      <c r="I80" s="155">
        <v>0</v>
      </c>
      <c r="J80" s="155">
        <v>0</v>
      </c>
      <c r="K80" s="155">
        <v>6.97201239450232</v>
      </c>
      <c r="L80" s="155">
        <v>173.53431346148</v>
      </c>
      <c r="M80" s="155">
        <v>0</v>
      </c>
      <c r="N80" s="155">
        <v>0</v>
      </c>
    </row>
    <row r="81" spans="1:14" x14ac:dyDescent="0.25">
      <c r="A81" s="153" t="s">
        <v>502</v>
      </c>
      <c r="B81" s="155">
        <v>0</v>
      </c>
      <c r="C81" s="155">
        <v>858.42177124499995</v>
      </c>
      <c r="D81" s="155">
        <v>0</v>
      </c>
      <c r="E81" s="155">
        <v>0</v>
      </c>
      <c r="F81" s="155">
        <v>0</v>
      </c>
      <c r="G81" s="155">
        <v>0</v>
      </c>
      <c r="H81" s="155">
        <v>0</v>
      </c>
      <c r="I81" s="155">
        <v>0</v>
      </c>
      <c r="J81" s="155">
        <v>0</v>
      </c>
      <c r="K81" s="155">
        <v>0</v>
      </c>
      <c r="L81" s="155">
        <v>0</v>
      </c>
      <c r="M81" s="155">
        <v>0</v>
      </c>
      <c r="N81" s="155">
        <v>0</v>
      </c>
    </row>
    <row r="82" spans="1:14" x14ac:dyDescent="0.25">
      <c r="A82" s="156" t="s">
        <v>503</v>
      </c>
      <c r="B82" s="158"/>
      <c r="C82" s="157">
        <v>824.68954692499995</v>
      </c>
      <c r="D82" s="158"/>
      <c r="E82" s="158"/>
      <c r="F82" s="158"/>
      <c r="G82" s="158"/>
      <c r="H82" s="158"/>
      <c r="I82" s="158"/>
      <c r="J82" s="158"/>
      <c r="K82" s="159">
        <v>0</v>
      </c>
      <c r="L82" s="159">
        <v>0</v>
      </c>
      <c r="M82" s="159">
        <v>0</v>
      </c>
      <c r="N82" s="159">
        <v>0</v>
      </c>
    </row>
    <row r="83" spans="1:14" x14ac:dyDescent="0.25">
      <c r="A83" s="156" t="s">
        <v>504</v>
      </c>
      <c r="B83" s="158"/>
      <c r="C83" s="157">
        <v>33.73222432</v>
      </c>
      <c r="D83" s="159">
        <v>0</v>
      </c>
      <c r="E83" s="158"/>
      <c r="F83" s="158"/>
      <c r="G83" s="158"/>
      <c r="H83" s="158"/>
      <c r="I83" s="158"/>
      <c r="J83" s="158"/>
      <c r="K83" s="159">
        <v>0</v>
      </c>
      <c r="L83" s="159">
        <v>0</v>
      </c>
      <c r="M83" s="159">
        <v>0</v>
      </c>
      <c r="N83" s="159">
        <v>0</v>
      </c>
    </row>
    <row r="84" spans="1:14" x14ac:dyDescent="0.25">
      <c r="A84" s="153" t="s">
        <v>505</v>
      </c>
      <c r="B84" s="155">
        <v>-23354.5517645</v>
      </c>
      <c r="C84" s="155">
        <v>0</v>
      </c>
      <c r="D84" s="155">
        <v>0</v>
      </c>
      <c r="E84" s="155">
        <v>0</v>
      </c>
      <c r="F84" s="155">
        <v>0</v>
      </c>
      <c r="G84" s="155">
        <v>0</v>
      </c>
      <c r="H84" s="155">
        <v>0</v>
      </c>
      <c r="I84" s="155">
        <v>0</v>
      </c>
      <c r="J84" s="155">
        <v>0</v>
      </c>
      <c r="K84" s="155">
        <v>0</v>
      </c>
      <c r="L84" s="155">
        <v>0</v>
      </c>
      <c r="M84" s="155">
        <v>0</v>
      </c>
      <c r="N84" s="155">
        <v>0</v>
      </c>
    </row>
    <row r="85" spans="1:14" x14ac:dyDescent="0.25">
      <c r="A85" s="156" t="s">
        <v>506</v>
      </c>
      <c r="B85" s="159">
        <v>-23571.816751999999</v>
      </c>
      <c r="C85" s="158"/>
      <c r="D85" s="158"/>
      <c r="E85" s="158"/>
      <c r="F85" s="158"/>
      <c r="G85" s="158"/>
      <c r="H85" s="158"/>
      <c r="I85" s="158"/>
      <c r="J85" s="158"/>
      <c r="K85" s="159">
        <v>0</v>
      </c>
      <c r="L85" s="159">
        <v>0</v>
      </c>
      <c r="M85" s="159">
        <v>0</v>
      </c>
      <c r="N85" s="159">
        <v>0</v>
      </c>
    </row>
    <row r="86" spans="1:14" x14ac:dyDescent="0.25">
      <c r="A86" s="156" t="s">
        <v>507</v>
      </c>
      <c r="B86" s="159">
        <v>0.33741949999999898</v>
      </c>
      <c r="C86" s="158"/>
      <c r="D86" s="158"/>
      <c r="E86" s="158"/>
      <c r="F86" s="158"/>
      <c r="G86" s="158"/>
      <c r="H86" s="158"/>
      <c r="I86" s="158"/>
      <c r="J86" s="158"/>
      <c r="K86" s="159">
        <v>0</v>
      </c>
      <c r="L86" s="159">
        <v>0</v>
      </c>
      <c r="M86" s="159">
        <v>0</v>
      </c>
      <c r="N86" s="159">
        <v>0</v>
      </c>
    </row>
    <row r="87" spans="1:14" x14ac:dyDescent="0.25">
      <c r="A87" s="156" t="s">
        <v>508</v>
      </c>
      <c r="B87" s="159">
        <v>29.269166666666699</v>
      </c>
      <c r="C87" s="158"/>
      <c r="D87" s="158"/>
      <c r="E87" s="158"/>
      <c r="F87" s="158"/>
      <c r="G87" s="158"/>
      <c r="H87" s="158"/>
      <c r="I87" s="158"/>
      <c r="J87" s="158"/>
      <c r="K87" s="159">
        <v>0</v>
      </c>
      <c r="L87" s="159">
        <v>0</v>
      </c>
      <c r="M87" s="159">
        <v>0</v>
      </c>
      <c r="N87" s="159">
        <v>0</v>
      </c>
    </row>
    <row r="88" spans="1:14" x14ac:dyDescent="0.25">
      <c r="A88" s="156" t="s">
        <v>509</v>
      </c>
      <c r="B88" s="159">
        <v>0</v>
      </c>
      <c r="C88" s="158"/>
      <c r="D88" s="158"/>
      <c r="E88" s="158"/>
      <c r="F88" s="158"/>
      <c r="G88" s="158"/>
      <c r="H88" s="158"/>
      <c r="I88" s="158"/>
      <c r="J88" s="158"/>
      <c r="K88" s="159">
        <v>0</v>
      </c>
      <c r="L88" s="159">
        <v>0</v>
      </c>
      <c r="M88" s="159">
        <v>0</v>
      </c>
      <c r="N88" s="159">
        <v>0</v>
      </c>
    </row>
    <row r="89" spans="1:14" x14ac:dyDescent="0.25">
      <c r="A89" s="156" t="s">
        <v>510</v>
      </c>
      <c r="B89" s="159">
        <v>0</v>
      </c>
      <c r="C89" s="158"/>
      <c r="D89" s="158"/>
      <c r="E89" s="158"/>
      <c r="F89" s="158"/>
      <c r="G89" s="158"/>
      <c r="H89" s="158"/>
      <c r="I89" s="158"/>
      <c r="J89" s="158"/>
      <c r="K89" s="159">
        <v>0</v>
      </c>
      <c r="L89" s="159">
        <v>0</v>
      </c>
      <c r="M89" s="159">
        <v>0</v>
      </c>
      <c r="N89" s="159">
        <v>0</v>
      </c>
    </row>
    <row r="90" spans="1:14" x14ac:dyDescent="0.25">
      <c r="A90" s="156" t="s">
        <v>511</v>
      </c>
      <c r="B90" s="159">
        <v>187.65840133333299</v>
      </c>
      <c r="C90" s="158"/>
      <c r="D90" s="158"/>
      <c r="E90" s="158"/>
      <c r="F90" s="158"/>
      <c r="G90" s="158"/>
      <c r="H90" s="158"/>
      <c r="I90" s="158"/>
      <c r="J90" s="158"/>
      <c r="K90" s="159">
        <v>0</v>
      </c>
      <c r="L90" s="159">
        <v>0</v>
      </c>
      <c r="M90" s="159">
        <v>0</v>
      </c>
      <c r="N90" s="159">
        <v>0</v>
      </c>
    </row>
    <row r="91" spans="1:14" x14ac:dyDescent="0.25">
      <c r="A91" s="153" t="s">
        <v>512</v>
      </c>
      <c r="B91" s="155">
        <v>3.3603415610132599</v>
      </c>
      <c r="C91" s="155">
        <v>9.9297251305764505</v>
      </c>
      <c r="D91" s="155">
        <v>11.543962876886599</v>
      </c>
      <c r="E91" s="155">
        <v>0</v>
      </c>
      <c r="F91" s="155">
        <v>0</v>
      </c>
      <c r="G91" s="155">
        <v>0</v>
      </c>
      <c r="H91" s="155">
        <v>0</v>
      </c>
      <c r="I91" s="155">
        <v>0</v>
      </c>
      <c r="J91" s="155">
        <v>0</v>
      </c>
      <c r="K91" s="155">
        <v>6.97201239450232</v>
      </c>
      <c r="L91" s="155">
        <v>173.53431346148</v>
      </c>
      <c r="M91" s="155">
        <v>0</v>
      </c>
      <c r="N91" s="155">
        <v>0</v>
      </c>
    </row>
    <row r="92" spans="1:14" x14ac:dyDescent="0.25">
      <c r="A92" s="156" t="s">
        <v>513</v>
      </c>
      <c r="B92" s="159">
        <v>0</v>
      </c>
      <c r="C92" s="159">
        <v>8.3685933050810402</v>
      </c>
      <c r="D92" s="159">
        <v>0.45526182411872801</v>
      </c>
      <c r="E92" s="158"/>
      <c r="F92" s="158"/>
      <c r="G92" s="158"/>
      <c r="H92" s="158"/>
      <c r="I92" s="158"/>
      <c r="J92" s="158"/>
      <c r="K92" s="159">
        <v>6.97201239450232</v>
      </c>
      <c r="L92" s="159">
        <v>173.53431346148</v>
      </c>
      <c r="M92" s="159">
        <v>0</v>
      </c>
      <c r="N92" s="159">
        <v>0</v>
      </c>
    </row>
    <row r="93" spans="1:14" x14ac:dyDescent="0.25">
      <c r="A93" s="156" t="s">
        <v>514</v>
      </c>
      <c r="B93" s="159">
        <v>0</v>
      </c>
      <c r="C93" s="158"/>
      <c r="D93" s="158"/>
      <c r="E93" s="158"/>
      <c r="F93" s="158"/>
      <c r="G93" s="158"/>
      <c r="H93" s="158"/>
      <c r="I93" s="158"/>
      <c r="J93" s="158"/>
      <c r="K93" s="159">
        <v>0</v>
      </c>
      <c r="L93" s="159">
        <v>0</v>
      </c>
      <c r="M93" s="159">
        <v>0</v>
      </c>
      <c r="N93" s="159">
        <v>0</v>
      </c>
    </row>
    <row r="94" spans="1:14" x14ac:dyDescent="0.25">
      <c r="A94" s="156" t="s">
        <v>515</v>
      </c>
      <c r="B94" s="159">
        <v>3.3603415610132599</v>
      </c>
      <c r="C94" s="158"/>
      <c r="D94" s="158"/>
      <c r="E94" s="158"/>
      <c r="F94" s="158"/>
      <c r="G94" s="158"/>
      <c r="H94" s="158"/>
      <c r="I94" s="158"/>
      <c r="J94" s="158"/>
      <c r="K94" s="159">
        <v>0</v>
      </c>
      <c r="L94" s="159">
        <v>0</v>
      </c>
      <c r="M94" s="159">
        <v>0</v>
      </c>
      <c r="N94" s="159">
        <v>0</v>
      </c>
    </row>
    <row r="95" spans="1:14" x14ac:dyDescent="0.25">
      <c r="A95" s="156" t="s">
        <v>516</v>
      </c>
      <c r="B95" s="158"/>
      <c r="C95" s="158"/>
      <c r="D95" s="159">
        <v>7.7982975011428701</v>
      </c>
      <c r="E95" s="158"/>
      <c r="F95" s="158"/>
      <c r="G95" s="158"/>
      <c r="H95" s="158"/>
      <c r="I95" s="158"/>
      <c r="J95" s="158"/>
      <c r="K95" s="159">
        <v>0</v>
      </c>
      <c r="L95" s="159">
        <v>0</v>
      </c>
      <c r="M95" s="159">
        <v>0</v>
      </c>
      <c r="N95" s="159">
        <v>0</v>
      </c>
    </row>
    <row r="96" spans="1:14" x14ac:dyDescent="0.25">
      <c r="A96" s="156" t="s">
        <v>517</v>
      </c>
      <c r="B96" s="158"/>
      <c r="C96" s="158"/>
      <c r="D96" s="159">
        <v>3.2904035516249999</v>
      </c>
      <c r="E96" s="158"/>
      <c r="F96" s="158"/>
      <c r="G96" s="158"/>
      <c r="H96" s="158"/>
      <c r="I96" s="158"/>
      <c r="J96" s="158"/>
      <c r="K96" s="159">
        <v>0</v>
      </c>
      <c r="L96" s="159">
        <v>0</v>
      </c>
      <c r="M96" s="159">
        <v>0</v>
      </c>
      <c r="N96" s="159">
        <v>0</v>
      </c>
    </row>
    <row r="97" spans="1:14" x14ac:dyDescent="0.25">
      <c r="A97" s="156" t="s">
        <v>518</v>
      </c>
      <c r="B97" s="158"/>
      <c r="C97" s="158"/>
      <c r="D97" s="159">
        <v>0</v>
      </c>
      <c r="E97" s="158"/>
      <c r="F97" s="158"/>
      <c r="G97" s="158"/>
      <c r="H97" s="158"/>
      <c r="I97" s="158"/>
      <c r="J97" s="158"/>
      <c r="K97" s="159">
        <v>0</v>
      </c>
      <c r="L97" s="159">
        <v>0</v>
      </c>
      <c r="M97" s="159">
        <v>0</v>
      </c>
      <c r="N97" s="159">
        <v>0</v>
      </c>
    </row>
    <row r="98" spans="1:14" x14ac:dyDescent="0.25">
      <c r="A98" s="156" t="s">
        <v>519</v>
      </c>
      <c r="B98" s="158"/>
      <c r="C98" s="159">
        <v>1.5611318254954101</v>
      </c>
      <c r="D98" s="158"/>
      <c r="E98" s="158"/>
      <c r="F98" s="158"/>
      <c r="G98" s="158"/>
      <c r="H98" s="158"/>
      <c r="I98" s="158"/>
      <c r="J98" s="158"/>
      <c r="K98" s="159">
        <v>0</v>
      </c>
      <c r="L98" s="159">
        <v>0</v>
      </c>
      <c r="M98" s="159">
        <v>0</v>
      </c>
      <c r="N98" s="159">
        <v>0</v>
      </c>
    </row>
    <row r="99" spans="1:14" x14ac:dyDescent="0.25">
      <c r="A99" s="161" t="s">
        <v>520</v>
      </c>
      <c r="B99" s="158"/>
      <c r="C99" s="159">
        <v>0</v>
      </c>
      <c r="D99" s="158"/>
      <c r="E99" s="158"/>
      <c r="F99" s="158"/>
      <c r="G99" s="158"/>
      <c r="H99" s="158"/>
      <c r="I99" s="158"/>
      <c r="J99" s="158"/>
      <c r="K99" s="159">
        <v>0</v>
      </c>
      <c r="L99" s="159">
        <v>0</v>
      </c>
      <c r="M99" s="159">
        <v>0</v>
      </c>
      <c r="N99" s="159">
        <v>0</v>
      </c>
    </row>
    <row r="100" spans="1:14" x14ac:dyDescent="0.25">
      <c r="A100" s="161" t="s">
        <v>521</v>
      </c>
      <c r="B100" s="158"/>
      <c r="C100" s="159">
        <v>0</v>
      </c>
      <c r="D100" s="158"/>
      <c r="E100" s="158"/>
      <c r="F100" s="158"/>
      <c r="G100" s="158"/>
      <c r="H100" s="158"/>
      <c r="I100" s="158"/>
      <c r="J100" s="158"/>
      <c r="K100" s="159">
        <v>0</v>
      </c>
      <c r="L100" s="159">
        <v>0</v>
      </c>
      <c r="M100" s="159">
        <v>0</v>
      </c>
      <c r="N100" s="159">
        <v>0</v>
      </c>
    </row>
    <row r="101" spans="1:14" x14ac:dyDescent="0.25">
      <c r="A101" s="161" t="s">
        <v>522</v>
      </c>
      <c r="B101" s="158"/>
      <c r="C101" s="159">
        <v>0</v>
      </c>
      <c r="D101" s="158"/>
      <c r="E101" s="158"/>
      <c r="F101" s="158"/>
      <c r="G101" s="158"/>
      <c r="H101" s="158"/>
      <c r="I101" s="158"/>
      <c r="J101" s="158"/>
      <c r="K101" s="159">
        <v>0</v>
      </c>
      <c r="L101" s="159">
        <v>0</v>
      </c>
      <c r="M101" s="159">
        <v>0</v>
      </c>
      <c r="N101" s="159">
        <v>0</v>
      </c>
    </row>
    <row r="102" spans="1:14" x14ac:dyDescent="0.25">
      <c r="A102" s="161" t="s">
        <v>523</v>
      </c>
      <c r="B102" s="158"/>
      <c r="C102" s="159">
        <v>0</v>
      </c>
      <c r="D102" s="158"/>
      <c r="E102" s="158"/>
      <c r="F102" s="158"/>
      <c r="G102" s="158"/>
      <c r="H102" s="158"/>
      <c r="I102" s="158"/>
      <c r="J102" s="158"/>
      <c r="K102" s="159">
        <v>0</v>
      </c>
      <c r="L102" s="159">
        <v>0</v>
      </c>
      <c r="M102" s="159">
        <v>0</v>
      </c>
      <c r="N102" s="159">
        <v>0</v>
      </c>
    </row>
    <row r="103" spans="1:14" x14ac:dyDescent="0.25">
      <c r="A103" s="161" t="s">
        <v>524</v>
      </c>
      <c r="B103" s="158"/>
      <c r="C103" s="158"/>
      <c r="D103" s="159">
        <v>0</v>
      </c>
      <c r="E103" s="158"/>
      <c r="F103" s="158"/>
      <c r="G103" s="158"/>
      <c r="H103" s="158"/>
      <c r="I103" s="158"/>
      <c r="J103" s="158"/>
      <c r="K103" s="159">
        <v>0</v>
      </c>
      <c r="L103" s="159">
        <v>0</v>
      </c>
      <c r="M103" s="159">
        <v>0</v>
      </c>
      <c r="N103" s="159">
        <v>0</v>
      </c>
    </row>
    <row r="104" spans="1:14" x14ac:dyDescent="0.25">
      <c r="A104" s="161" t="s">
        <v>525</v>
      </c>
      <c r="B104" s="158"/>
      <c r="C104" s="159">
        <v>0</v>
      </c>
      <c r="D104" s="158"/>
      <c r="E104" s="158"/>
      <c r="F104" s="158"/>
      <c r="G104" s="158"/>
      <c r="H104" s="158"/>
      <c r="I104" s="158"/>
      <c r="J104" s="158"/>
      <c r="K104" s="159">
        <v>0</v>
      </c>
      <c r="L104" s="159">
        <v>0</v>
      </c>
      <c r="M104" s="159">
        <v>0</v>
      </c>
      <c r="N104" s="159">
        <v>0</v>
      </c>
    </row>
    <row r="105" spans="1:14" x14ac:dyDescent="0.25">
      <c r="A105" s="156" t="s">
        <v>526</v>
      </c>
      <c r="B105" s="159">
        <v>0</v>
      </c>
      <c r="C105" s="159">
        <v>0</v>
      </c>
      <c r="D105" s="159">
        <v>0</v>
      </c>
      <c r="E105" s="158"/>
      <c r="F105" s="158"/>
      <c r="G105" s="158"/>
      <c r="H105" s="158"/>
      <c r="I105" s="158"/>
      <c r="J105" s="158"/>
      <c r="K105" s="159">
        <v>0</v>
      </c>
      <c r="L105" s="159">
        <v>0</v>
      </c>
      <c r="M105" s="159">
        <v>0</v>
      </c>
      <c r="N105" s="159">
        <v>0</v>
      </c>
    </row>
    <row r="106" spans="1:14" x14ac:dyDescent="0.25">
      <c r="A106" s="153" t="s">
        <v>527</v>
      </c>
      <c r="B106" s="154">
        <v>-17.339490369648601</v>
      </c>
      <c r="C106" s="155">
        <v>0</v>
      </c>
      <c r="D106" s="155">
        <v>0</v>
      </c>
      <c r="E106" s="155">
        <v>0</v>
      </c>
      <c r="F106" s="155">
        <v>0</v>
      </c>
      <c r="G106" s="155">
        <v>0</v>
      </c>
      <c r="H106" s="155">
        <v>0</v>
      </c>
      <c r="I106" s="155">
        <v>0</v>
      </c>
      <c r="J106" s="155">
        <v>0</v>
      </c>
      <c r="K106" s="155">
        <v>0</v>
      </c>
      <c r="L106" s="155">
        <v>0</v>
      </c>
      <c r="M106" s="155">
        <v>0</v>
      </c>
      <c r="N106" s="155">
        <v>0</v>
      </c>
    </row>
    <row r="107" spans="1:14" x14ac:dyDescent="0.25">
      <c r="A107" s="156" t="s">
        <v>528</v>
      </c>
      <c r="B107" s="159">
        <v>-17.339490369648601</v>
      </c>
      <c r="C107" s="158"/>
      <c r="D107" s="158"/>
      <c r="E107" s="158"/>
      <c r="F107" s="158"/>
      <c r="G107" s="158"/>
      <c r="H107" s="158"/>
      <c r="I107" s="158"/>
      <c r="J107" s="158"/>
      <c r="K107" s="159">
        <v>0</v>
      </c>
      <c r="L107" s="159">
        <v>0</v>
      </c>
      <c r="M107" s="159">
        <v>0</v>
      </c>
      <c r="N107" s="159">
        <v>0</v>
      </c>
    </row>
    <row r="108" spans="1:14" x14ac:dyDescent="0.25">
      <c r="A108" s="156" t="s">
        <v>529</v>
      </c>
      <c r="B108" s="159">
        <v>0</v>
      </c>
      <c r="C108" s="159">
        <v>0</v>
      </c>
      <c r="D108" s="159">
        <v>0</v>
      </c>
      <c r="E108" s="158"/>
      <c r="F108" s="158"/>
      <c r="G108" s="158"/>
      <c r="H108" s="158"/>
      <c r="I108" s="158"/>
      <c r="J108" s="158"/>
      <c r="K108" s="159">
        <v>0</v>
      </c>
      <c r="L108" s="159">
        <v>0</v>
      </c>
      <c r="M108" s="159">
        <v>0</v>
      </c>
      <c r="N108" s="159">
        <v>0</v>
      </c>
    </row>
    <row r="109" spans="1:14" x14ac:dyDescent="0.25">
      <c r="A109" s="153" t="s">
        <v>530</v>
      </c>
      <c r="B109" s="155">
        <v>11.7255441063113</v>
      </c>
      <c r="C109" s="155">
        <v>18.393846734857501</v>
      </c>
      <c r="D109" s="155">
        <v>3.9586383152040598</v>
      </c>
      <c r="E109" s="155">
        <v>0</v>
      </c>
      <c r="F109" s="155">
        <v>0</v>
      </c>
      <c r="G109" s="155">
        <v>0</v>
      </c>
      <c r="H109" s="155">
        <v>0</v>
      </c>
      <c r="I109" s="155">
        <v>0</v>
      </c>
      <c r="J109" s="155">
        <v>0</v>
      </c>
      <c r="K109" s="155">
        <v>0</v>
      </c>
      <c r="L109" s="155">
        <v>0</v>
      </c>
      <c r="M109" s="155">
        <v>0</v>
      </c>
      <c r="N109" s="155">
        <v>0</v>
      </c>
    </row>
    <row r="110" spans="1:14" x14ac:dyDescent="0.25">
      <c r="A110" s="156" t="s">
        <v>531</v>
      </c>
      <c r="B110" s="158"/>
      <c r="C110" s="159">
        <v>6.6306698516297802</v>
      </c>
      <c r="D110" s="158"/>
      <c r="E110" s="158"/>
      <c r="F110" s="158"/>
      <c r="G110" s="158"/>
      <c r="H110" s="158"/>
      <c r="I110" s="158"/>
      <c r="J110" s="158"/>
      <c r="K110" s="159">
        <v>0</v>
      </c>
      <c r="L110" s="159">
        <v>0</v>
      </c>
      <c r="M110" s="159">
        <v>0</v>
      </c>
      <c r="N110" s="159">
        <v>0</v>
      </c>
    </row>
    <row r="111" spans="1:14" x14ac:dyDescent="0.25">
      <c r="A111" s="156" t="s">
        <v>532</v>
      </c>
      <c r="B111" s="158"/>
      <c r="C111" s="159">
        <v>0</v>
      </c>
      <c r="D111" s="159">
        <v>0</v>
      </c>
      <c r="E111" s="158"/>
      <c r="F111" s="158"/>
      <c r="G111" s="158"/>
      <c r="H111" s="158"/>
      <c r="I111" s="158"/>
      <c r="J111" s="158"/>
      <c r="K111" s="159">
        <v>0</v>
      </c>
      <c r="L111" s="159">
        <v>0</v>
      </c>
      <c r="M111" s="159">
        <v>0</v>
      </c>
      <c r="N111" s="159">
        <v>0</v>
      </c>
    </row>
    <row r="112" spans="1:14" x14ac:dyDescent="0.25">
      <c r="A112" s="156" t="s">
        <v>533</v>
      </c>
      <c r="B112" s="159">
        <v>11.7255441063113</v>
      </c>
      <c r="C112" s="159">
        <v>0.34193272585450102</v>
      </c>
      <c r="D112" s="159">
        <v>4.7993210351621402E-3</v>
      </c>
      <c r="E112" s="158"/>
      <c r="F112" s="158"/>
      <c r="G112" s="158"/>
      <c r="H112" s="158"/>
      <c r="I112" s="158"/>
      <c r="J112" s="158"/>
      <c r="K112" s="159">
        <v>0</v>
      </c>
      <c r="L112" s="159">
        <v>0</v>
      </c>
      <c r="M112" s="159">
        <v>0</v>
      </c>
      <c r="N112" s="159">
        <v>0</v>
      </c>
    </row>
    <row r="113" spans="1:14" x14ac:dyDescent="0.25">
      <c r="A113" s="156" t="s">
        <v>534</v>
      </c>
      <c r="B113" s="158"/>
      <c r="C113" s="159">
        <v>11.4212441573733</v>
      </c>
      <c r="D113" s="159">
        <v>3.9538389941688998</v>
      </c>
      <c r="E113" s="158"/>
      <c r="F113" s="158"/>
      <c r="G113" s="158"/>
      <c r="H113" s="158"/>
      <c r="I113" s="158"/>
      <c r="J113" s="158"/>
      <c r="K113" s="159">
        <v>0</v>
      </c>
      <c r="L113" s="159">
        <v>0</v>
      </c>
      <c r="M113" s="159">
        <v>0</v>
      </c>
      <c r="N113" s="159">
        <v>0</v>
      </c>
    </row>
    <row r="114" spans="1:14" x14ac:dyDescent="0.25">
      <c r="A114" s="156" t="s">
        <v>535</v>
      </c>
      <c r="B114" s="159">
        <v>0</v>
      </c>
      <c r="C114" s="159">
        <v>0</v>
      </c>
      <c r="D114" s="159">
        <v>0</v>
      </c>
      <c r="E114" s="158"/>
      <c r="F114" s="158"/>
      <c r="G114" s="158"/>
      <c r="H114" s="158"/>
      <c r="I114" s="158"/>
      <c r="J114" s="158"/>
      <c r="K114" s="159">
        <v>0</v>
      </c>
      <c r="L114" s="159">
        <v>0</v>
      </c>
      <c r="M114" s="159">
        <v>0</v>
      </c>
      <c r="N114" s="159">
        <v>0</v>
      </c>
    </row>
    <row r="115" spans="1:14" x14ac:dyDescent="0.25">
      <c r="A115" s="153" t="s">
        <v>536</v>
      </c>
      <c r="B115" s="155">
        <v>0</v>
      </c>
      <c r="C115" s="155">
        <v>0</v>
      </c>
      <c r="D115" s="155">
        <v>0</v>
      </c>
      <c r="E115" s="155">
        <v>0</v>
      </c>
      <c r="F115" s="155">
        <v>0</v>
      </c>
      <c r="G115" s="155">
        <v>0</v>
      </c>
      <c r="H115" s="155">
        <v>0</v>
      </c>
      <c r="I115" s="155">
        <v>0</v>
      </c>
      <c r="J115" s="155">
        <v>0</v>
      </c>
      <c r="K115" s="155">
        <v>0</v>
      </c>
      <c r="L115" s="155">
        <v>0</v>
      </c>
      <c r="M115" s="155">
        <v>0</v>
      </c>
      <c r="N115" s="155">
        <v>0</v>
      </c>
    </row>
    <row r="116" spans="1:14" x14ac:dyDescent="0.25">
      <c r="A116" s="156" t="s">
        <v>537</v>
      </c>
      <c r="B116" s="158"/>
      <c r="C116" s="158"/>
      <c r="D116" s="159">
        <v>0</v>
      </c>
      <c r="E116" s="158"/>
      <c r="F116" s="158"/>
      <c r="G116" s="158"/>
      <c r="H116" s="158"/>
      <c r="I116" s="158"/>
      <c r="J116" s="158"/>
      <c r="K116" s="159">
        <v>0</v>
      </c>
      <c r="L116" s="159">
        <v>0</v>
      </c>
      <c r="M116" s="159">
        <v>0</v>
      </c>
      <c r="N116" s="159">
        <v>0</v>
      </c>
    </row>
    <row r="117" spans="1:14" x14ac:dyDescent="0.25">
      <c r="A117" s="156" t="s">
        <v>538</v>
      </c>
      <c r="B117" s="159">
        <v>0</v>
      </c>
      <c r="C117" s="158"/>
      <c r="D117" s="158"/>
      <c r="E117" s="158"/>
      <c r="F117" s="158"/>
      <c r="G117" s="158"/>
      <c r="H117" s="158"/>
      <c r="I117" s="158"/>
      <c r="J117" s="158"/>
      <c r="K117" s="159">
        <v>0</v>
      </c>
      <c r="L117" s="159">
        <v>0</v>
      </c>
      <c r="M117" s="159">
        <v>0</v>
      </c>
      <c r="N117" s="159">
        <v>0</v>
      </c>
    </row>
    <row r="118" spans="1:14" x14ac:dyDescent="0.25">
      <c r="A118" s="156" t="s">
        <v>539</v>
      </c>
      <c r="B118" s="159">
        <v>0</v>
      </c>
      <c r="C118" s="159">
        <v>0</v>
      </c>
      <c r="D118" s="159">
        <v>0</v>
      </c>
      <c r="E118" s="159">
        <v>0</v>
      </c>
      <c r="F118" s="159">
        <v>0</v>
      </c>
      <c r="G118" s="159">
        <v>0</v>
      </c>
      <c r="H118" s="159">
        <v>0</v>
      </c>
      <c r="I118" s="159">
        <v>0</v>
      </c>
      <c r="J118" s="159">
        <v>0</v>
      </c>
      <c r="K118" s="159">
        <v>0</v>
      </c>
      <c r="L118" s="159">
        <v>0</v>
      </c>
      <c r="M118" s="159">
        <v>0</v>
      </c>
      <c r="N118" s="159">
        <v>0</v>
      </c>
    </row>
    <row r="119" spans="1:14" x14ac:dyDescent="0.25">
      <c r="A119" s="153" t="s">
        <v>417</v>
      </c>
      <c r="B119" s="158"/>
      <c r="C119" s="158"/>
      <c r="D119" s="158"/>
      <c r="E119" s="158"/>
      <c r="F119" s="158"/>
      <c r="G119" s="158"/>
      <c r="H119" s="158"/>
      <c r="I119" s="158"/>
      <c r="J119" s="158"/>
      <c r="K119" s="158"/>
      <c r="L119" s="158"/>
      <c r="M119" s="158"/>
      <c r="N119" s="158"/>
    </row>
    <row r="120" spans="1:14" x14ac:dyDescent="0.25">
      <c r="A120" s="153" t="s">
        <v>540</v>
      </c>
      <c r="B120" s="158"/>
      <c r="C120" s="158"/>
      <c r="D120" s="158"/>
      <c r="E120" s="158"/>
      <c r="F120" s="158"/>
      <c r="G120" s="158"/>
      <c r="H120" s="158"/>
      <c r="I120" s="158"/>
      <c r="J120" s="158"/>
      <c r="K120" s="158"/>
      <c r="L120" s="158"/>
      <c r="M120" s="158"/>
      <c r="N120" s="158"/>
    </row>
    <row r="121" spans="1:14" x14ac:dyDescent="0.25">
      <c r="A121" s="153" t="s">
        <v>541</v>
      </c>
      <c r="B121" s="155">
        <v>181.13868516744</v>
      </c>
      <c r="C121" s="155">
        <v>1.2667040920800001E-3</v>
      </c>
      <c r="D121" s="155">
        <v>5.0668163683200004E-3</v>
      </c>
      <c r="E121" s="155">
        <v>0</v>
      </c>
      <c r="F121" s="155">
        <v>0</v>
      </c>
      <c r="G121" s="155">
        <v>0</v>
      </c>
      <c r="H121" s="155">
        <v>0</v>
      </c>
      <c r="I121" s="155">
        <v>0</v>
      </c>
      <c r="J121" s="155">
        <v>0</v>
      </c>
      <c r="K121" s="155">
        <v>0</v>
      </c>
      <c r="L121" s="155">
        <v>0</v>
      </c>
      <c r="M121" s="155">
        <v>0</v>
      </c>
      <c r="N121" s="155">
        <v>0</v>
      </c>
    </row>
    <row r="122" spans="1:14" x14ac:dyDescent="0.25">
      <c r="A122" s="156" t="s">
        <v>542</v>
      </c>
      <c r="B122" s="159">
        <v>181.13868516744</v>
      </c>
      <c r="C122" s="159">
        <v>1.2667040920800001E-3</v>
      </c>
      <c r="D122" s="159">
        <v>5.0668163683200004E-3</v>
      </c>
      <c r="E122" s="158"/>
      <c r="F122" s="158"/>
      <c r="G122" s="158"/>
      <c r="H122" s="158"/>
      <c r="I122" s="158"/>
      <c r="J122" s="158"/>
      <c r="K122" s="159">
        <v>0</v>
      </c>
      <c r="L122" s="159">
        <v>0</v>
      </c>
      <c r="M122" s="159">
        <v>0</v>
      </c>
      <c r="N122" s="159">
        <v>0</v>
      </c>
    </row>
    <row r="123" spans="1:14" x14ac:dyDescent="0.25">
      <c r="A123" s="156" t="s">
        <v>543</v>
      </c>
      <c r="B123" s="158"/>
      <c r="C123" s="158"/>
      <c r="D123" s="159">
        <v>0</v>
      </c>
      <c r="E123" s="158"/>
      <c r="F123" s="158"/>
      <c r="G123" s="158"/>
      <c r="H123" s="158"/>
      <c r="I123" s="158"/>
      <c r="J123" s="158"/>
      <c r="K123" s="158"/>
      <c r="L123" s="158"/>
      <c r="M123" s="158"/>
      <c r="N123" s="158"/>
    </row>
    <row r="124" spans="1:14" x14ac:dyDescent="0.25">
      <c r="A124" s="156" t="s">
        <v>544</v>
      </c>
      <c r="B124" s="159">
        <v>0</v>
      </c>
      <c r="C124" s="158"/>
      <c r="D124" s="158"/>
      <c r="E124" s="158"/>
      <c r="F124" s="158"/>
      <c r="G124" s="158"/>
      <c r="H124" s="158"/>
      <c r="I124" s="158"/>
      <c r="J124" s="158"/>
      <c r="K124" s="158"/>
      <c r="L124" s="158"/>
      <c r="M124" s="158"/>
      <c r="N124" s="158"/>
    </row>
    <row r="125" spans="1:14" x14ac:dyDescent="0.25">
      <c r="A125" s="156" t="s">
        <v>545</v>
      </c>
      <c r="B125" s="159">
        <v>0</v>
      </c>
      <c r="C125" s="159">
        <v>0</v>
      </c>
      <c r="D125" s="159">
        <v>0</v>
      </c>
      <c r="E125" s="158"/>
      <c r="F125" s="158"/>
      <c r="G125" s="158"/>
      <c r="H125" s="158"/>
      <c r="I125" s="158"/>
      <c r="J125" s="158"/>
      <c r="K125" s="159">
        <v>0</v>
      </c>
      <c r="L125" s="159">
        <v>0</v>
      </c>
      <c r="M125" s="159">
        <v>0</v>
      </c>
      <c r="N125" s="159">
        <v>0</v>
      </c>
    </row>
    <row r="126" spans="1:14" x14ac:dyDescent="0.25">
      <c r="A126" s="156" t="s">
        <v>546</v>
      </c>
      <c r="B126" s="158"/>
      <c r="C126" s="158"/>
      <c r="D126" s="159">
        <v>0</v>
      </c>
      <c r="E126" s="158"/>
      <c r="F126" s="158"/>
      <c r="G126" s="158"/>
      <c r="H126" s="158"/>
      <c r="I126" s="158"/>
      <c r="J126" s="158"/>
      <c r="K126" s="158"/>
      <c r="L126" s="158"/>
      <c r="M126" s="158"/>
      <c r="N126" s="158"/>
    </row>
    <row r="127" spans="1:14" x14ac:dyDescent="0.25">
      <c r="A127" s="156" t="s">
        <v>547</v>
      </c>
      <c r="B127" s="159">
        <v>0</v>
      </c>
      <c r="C127" s="158"/>
      <c r="D127" s="158"/>
      <c r="E127" s="158"/>
      <c r="F127" s="158"/>
      <c r="G127" s="158"/>
      <c r="H127" s="158"/>
      <c r="I127" s="158"/>
      <c r="J127" s="158"/>
      <c r="K127" s="158"/>
      <c r="L127" s="158"/>
      <c r="M127" s="158"/>
      <c r="N127" s="158"/>
    </row>
    <row r="128" spans="1:14" x14ac:dyDescent="0.25">
      <c r="A128" s="153" t="s">
        <v>548</v>
      </c>
      <c r="B128" s="155">
        <v>0</v>
      </c>
      <c r="C128" s="155">
        <v>0</v>
      </c>
      <c r="D128" s="155">
        <v>0</v>
      </c>
      <c r="E128" s="155">
        <v>0</v>
      </c>
      <c r="F128" s="155">
        <v>0</v>
      </c>
      <c r="G128" s="155">
        <v>0</v>
      </c>
      <c r="H128" s="155">
        <v>0</v>
      </c>
      <c r="I128" s="155">
        <v>0</v>
      </c>
      <c r="J128" s="155">
        <v>0</v>
      </c>
      <c r="K128" s="155">
        <v>0</v>
      </c>
      <c r="L128" s="155">
        <v>0</v>
      </c>
      <c r="M128" s="155">
        <v>0</v>
      </c>
      <c r="N128" s="155">
        <v>0</v>
      </c>
    </row>
    <row r="129" spans="1:14" x14ac:dyDescent="0.25">
      <c r="A129" s="153" t="s">
        <v>549</v>
      </c>
      <c r="B129" s="158"/>
      <c r="C129" s="158"/>
      <c r="D129" s="155">
        <v>0</v>
      </c>
      <c r="E129" s="158"/>
      <c r="F129" s="158"/>
      <c r="G129" s="158"/>
      <c r="H129" s="158"/>
      <c r="I129" s="158"/>
      <c r="J129" s="158"/>
      <c r="K129" s="158"/>
      <c r="L129" s="158"/>
      <c r="M129" s="158"/>
      <c r="N129" s="158"/>
    </row>
    <row r="130" spans="1:14" x14ac:dyDescent="0.25">
      <c r="A130" s="153" t="s">
        <v>550</v>
      </c>
      <c r="B130" s="155">
        <v>0</v>
      </c>
      <c r="C130" s="158"/>
      <c r="D130" s="158"/>
      <c r="E130" s="158"/>
      <c r="F130" s="158"/>
      <c r="G130" s="158"/>
      <c r="H130" s="158"/>
      <c r="I130" s="158"/>
      <c r="J130" s="158"/>
      <c r="K130" s="158"/>
      <c r="L130" s="158"/>
      <c r="M130" s="158"/>
      <c r="N130" s="158"/>
    </row>
  </sheetData>
  <mergeCells count="4">
    <mergeCell ref="A1:L1"/>
    <mergeCell ref="B7:D7"/>
    <mergeCell ref="E7:I7"/>
    <mergeCell ref="J7:N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E7A5-6E3F-4ACE-9276-3796EFEDC114}">
  <dimension ref="A1:E34"/>
  <sheetViews>
    <sheetView zoomScale="88" zoomScaleNormal="80" workbookViewId="0">
      <pane ySplit="3" topLeftCell="A4" activePane="bottomLeft" state="frozen"/>
      <selection pane="bottomLeft" activeCell="I15" sqref="I15"/>
    </sheetView>
  </sheetViews>
  <sheetFormatPr baseColWidth="10" defaultColWidth="8.85546875" defaultRowHeight="15" x14ac:dyDescent="0.25"/>
  <cols>
    <col min="1" max="1" width="41.42578125" customWidth="1"/>
    <col min="2" max="2" width="26" customWidth="1"/>
    <col min="3" max="5" width="12.42578125" customWidth="1"/>
  </cols>
  <sheetData>
    <row r="1" spans="1:5" ht="36" customHeight="1" x14ac:dyDescent="0.3">
      <c r="A1" s="219" t="s">
        <v>182</v>
      </c>
      <c r="B1" s="219"/>
      <c r="C1" s="219"/>
      <c r="D1" s="219"/>
      <c r="E1" s="219"/>
    </row>
    <row r="2" spans="1:5" ht="49.5" customHeight="1" x14ac:dyDescent="0.25">
      <c r="A2" s="28"/>
      <c r="B2" s="29" t="s">
        <v>145</v>
      </c>
      <c r="C2" s="220" t="s">
        <v>146</v>
      </c>
      <c r="D2" s="220"/>
      <c r="E2" s="220"/>
    </row>
    <row r="3" spans="1:5" ht="21" customHeight="1" x14ac:dyDescent="0.25">
      <c r="A3" s="30"/>
      <c r="B3" s="81">
        <v>2022</v>
      </c>
      <c r="C3" s="81">
        <v>2025</v>
      </c>
      <c r="D3" s="81">
        <v>2035</v>
      </c>
      <c r="E3" s="81">
        <v>2045</v>
      </c>
    </row>
    <row r="4" spans="1:5" ht="17.25" x14ac:dyDescent="0.25">
      <c r="A4" s="33" t="s">
        <v>180</v>
      </c>
      <c r="B4" s="90"/>
      <c r="C4" s="90"/>
      <c r="D4" s="90"/>
      <c r="E4" s="90"/>
    </row>
    <row r="5" spans="1:5" x14ac:dyDescent="0.25">
      <c r="A5" s="34" t="s">
        <v>92</v>
      </c>
      <c r="B5" s="114">
        <v>3893.88</v>
      </c>
      <c r="C5" s="114">
        <v>3763.13</v>
      </c>
      <c r="D5" s="114">
        <v>3571.62</v>
      </c>
      <c r="E5" s="114">
        <v>3131.8</v>
      </c>
    </row>
    <row r="6" spans="1:5" x14ac:dyDescent="0.25">
      <c r="A6" s="34" t="s">
        <v>93</v>
      </c>
      <c r="B6" s="114">
        <v>1475.3440812466854</v>
      </c>
      <c r="C6" s="114">
        <v>1534.83</v>
      </c>
      <c r="D6" s="114">
        <v>1572.11</v>
      </c>
      <c r="E6" s="114">
        <v>1916.22</v>
      </c>
    </row>
    <row r="7" spans="1:5" x14ac:dyDescent="0.25">
      <c r="A7" s="34" t="s">
        <v>94</v>
      </c>
      <c r="B7" s="114">
        <v>2606.5504636425862</v>
      </c>
      <c r="C7" s="114">
        <v>2581.7800000000002</v>
      </c>
      <c r="D7" s="114">
        <v>4752.3500000000004</v>
      </c>
      <c r="E7" s="114">
        <v>6649.05</v>
      </c>
    </row>
    <row r="8" spans="1:5" x14ac:dyDescent="0.25">
      <c r="A8" s="34" t="s">
        <v>95</v>
      </c>
      <c r="B8" s="114">
        <v>27376.352402452103</v>
      </c>
      <c r="C8" s="114">
        <v>24746.99</v>
      </c>
      <c r="D8" s="114">
        <v>27146.27</v>
      </c>
      <c r="E8" s="114">
        <v>26649.81</v>
      </c>
    </row>
    <row r="9" spans="1:5" x14ac:dyDescent="0.25">
      <c r="A9" s="34" t="s">
        <v>96</v>
      </c>
      <c r="B9" s="114">
        <v>-23371.89125486965</v>
      </c>
      <c r="C9" s="114">
        <v>-23414.58</v>
      </c>
      <c r="D9" s="114">
        <v>-22523.81</v>
      </c>
      <c r="E9" s="114">
        <v>-21812.5</v>
      </c>
    </row>
    <row r="10" spans="1:5" x14ac:dyDescent="0.25">
      <c r="A10" s="34" t="s">
        <v>97</v>
      </c>
      <c r="B10" s="114">
        <v>1575.7924062113971</v>
      </c>
      <c r="C10" s="114">
        <v>1507.49</v>
      </c>
      <c r="D10" s="114">
        <v>1936.07</v>
      </c>
      <c r="E10" s="114">
        <v>1985.71</v>
      </c>
    </row>
    <row r="11" spans="1:5" x14ac:dyDescent="0.25">
      <c r="A11" s="35" t="s">
        <v>98</v>
      </c>
      <c r="B11" s="92"/>
      <c r="C11" s="92"/>
      <c r="D11" s="92"/>
      <c r="E11" s="92"/>
    </row>
    <row r="12" spans="1:5" x14ac:dyDescent="0.25">
      <c r="A12" s="33" t="s">
        <v>99</v>
      </c>
      <c r="B12" s="90"/>
      <c r="C12" s="90"/>
      <c r="D12" s="90"/>
      <c r="E12" s="90"/>
    </row>
    <row r="13" spans="1:5" x14ac:dyDescent="0.25">
      <c r="A13" s="34" t="s">
        <v>100</v>
      </c>
      <c r="B13" s="114">
        <v>-20142.8</v>
      </c>
      <c r="C13" s="114">
        <v>-20408.759999999998</v>
      </c>
      <c r="D13" s="114">
        <v>-18273.27</v>
      </c>
      <c r="E13" s="114">
        <v>-15950.33</v>
      </c>
    </row>
    <row r="14" spans="1:5" x14ac:dyDescent="0.25">
      <c r="A14" s="34" t="s">
        <v>101</v>
      </c>
      <c r="B14" s="114">
        <v>3229.09</v>
      </c>
      <c r="C14" s="114">
        <v>2708.67</v>
      </c>
      <c r="D14" s="114">
        <v>3116.08</v>
      </c>
      <c r="E14" s="114">
        <v>3156.56</v>
      </c>
    </row>
    <row r="15" spans="1:5" x14ac:dyDescent="0.25">
      <c r="A15" s="34" t="s">
        <v>102</v>
      </c>
      <c r="B15" s="114">
        <v>27094.98</v>
      </c>
      <c r="C15" s="114">
        <v>25044.86</v>
      </c>
      <c r="D15" s="114">
        <v>27617.89</v>
      </c>
      <c r="E15" s="114">
        <v>27210.32</v>
      </c>
    </row>
    <row r="16" spans="1:5" x14ac:dyDescent="0.25">
      <c r="A16" s="34" t="s">
        <v>103</v>
      </c>
      <c r="B16" s="114">
        <v>27094.98</v>
      </c>
      <c r="C16" s="114">
        <v>25044.86</v>
      </c>
      <c r="D16" s="114">
        <v>27617.89</v>
      </c>
      <c r="E16" s="114">
        <v>27210.32</v>
      </c>
    </row>
    <row r="17" spans="1:5" x14ac:dyDescent="0.25">
      <c r="A17" s="34" t="s">
        <v>104</v>
      </c>
      <c r="B17" s="114">
        <v>4285.49</v>
      </c>
      <c r="C17" s="114">
        <v>3931.59</v>
      </c>
      <c r="D17" s="114">
        <v>4403.33</v>
      </c>
      <c r="E17" s="114">
        <v>4383.76</v>
      </c>
    </row>
    <row r="18" spans="1:5" x14ac:dyDescent="0.25">
      <c r="A18" s="34" t="s">
        <v>105</v>
      </c>
      <c r="B18" s="114">
        <v>4285.49</v>
      </c>
      <c r="C18" s="114">
        <v>3931.59</v>
      </c>
      <c r="D18" s="114">
        <v>4403.33</v>
      </c>
      <c r="E18" s="114">
        <v>4383.76</v>
      </c>
    </row>
    <row r="19" spans="1:5" x14ac:dyDescent="0.25">
      <c r="A19" s="34" t="s">
        <v>106</v>
      </c>
      <c r="B19" s="114">
        <v>2245.7600000000002</v>
      </c>
      <c r="C19" s="91">
        <v>988.12</v>
      </c>
      <c r="D19" s="114">
        <v>1224.8900000000001</v>
      </c>
      <c r="E19" s="114">
        <v>1297.3800000000001</v>
      </c>
    </row>
    <row r="20" spans="1:5" x14ac:dyDescent="0.25">
      <c r="A20" s="34" t="s">
        <v>107</v>
      </c>
      <c r="B20" s="91">
        <v>72.59</v>
      </c>
      <c r="C20" s="91">
        <v>63.82</v>
      </c>
      <c r="D20" s="91">
        <v>78.12</v>
      </c>
      <c r="E20" s="91">
        <v>82.16</v>
      </c>
    </row>
    <row r="21" spans="1:5" x14ac:dyDescent="0.25">
      <c r="A21" s="34" t="s">
        <v>108</v>
      </c>
      <c r="B21" s="91">
        <v>0.01</v>
      </c>
      <c r="C21" s="91">
        <v>0.01</v>
      </c>
      <c r="D21" s="91">
        <v>0.01</v>
      </c>
      <c r="E21" s="91">
        <v>0.01</v>
      </c>
    </row>
    <row r="22" spans="1:5" x14ac:dyDescent="0.25">
      <c r="A22" s="34" t="s">
        <v>109</v>
      </c>
      <c r="B22" s="91"/>
      <c r="C22" s="91"/>
      <c r="D22" s="91"/>
      <c r="E22" s="91"/>
    </row>
    <row r="23" spans="1:5" x14ac:dyDescent="0.25">
      <c r="A23" s="34" t="s">
        <v>98</v>
      </c>
      <c r="B23" s="91"/>
      <c r="C23" s="91"/>
      <c r="D23" s="91"/>
      <c r="E23" s="91"/>
    </row>
    <row r="24" spans="1:5" x14ac:dyDescent="0.25">
      <c r="A24" s="36" t="s">
        <v>110</v>
      </c>
      <c r="B24" s="120">
        <f>B5+B6+B7+B8+B9+B10</f>
        <v>13556.028098683117</v>
      </c>
      <c r="C24" s="120">
        <f t="shared" ref="C24:E24" si="0">C5+C6+C7+C8+C9+C10</f>
        <v>10719.640000000001</v>
      </c>
      <c r="D24" s="120">
        <f t="shared" si="0"/>
        <v>16454.609999999997</v>
      </c>
      <c r="E24" s="120">
        <f t="shared" si="0"/>
        <v>18520.090000000004</v>
      </c>
    </row>
    <row r="25" spans="1:5" x14ac:dyDescent="0.25">
      <c r="A25" s="37" t="s">
        <v>111</v>
      </c>
      <c r="B25" s="121">
        <f>+B5+B6+B7+B8+B10</f>
        <v>36927.919353552767</v>
      </c>
      <c r="C25" s="121">
        <f t="shared" ref="C25:E25" si="1">+C5+C6+C7+C8+C10</f>
        <v>34134.22</v>
      </c>
      <c r="D25" s="121">
        <f t="shared" si="1"/>
        <v>38978.42</v>
      </c>
      <c r="E25" s="121">
        <f t="shared" si="1"/>
        <v>40332.590000000004</v>
      </c>
    </row>
    <row r="26" spans="1:5" ht="17.25" x14ac:dyDescent="0.25">
      <c r="A26" t="s">
        <v>119</v>
      </c>
    </row>
    <row r="27" spans="1:5" x14ac:dyDescent="0.25">
      <c r="A27" t="s">
        <v>114</v>
      </c>
    </row>
    <row r="28" spans="1:5" ht="17.25" x14ac:dyDescent="0.25">
      <c r="A28" t="s">
        <v>120</v>
      </c>
    </row>
    <row r="29" spans="1:5" x14ac:dyDescent="0.25">
      <c r="A29" t="s">
        <v>115</v>
      </c>
    </row>
    <row r="30" spans="1:5" ht="17.25" x14ac:dyDescent="0.25">
      <c r="A30" t="s">
        <v>121</v>
      </c>
    </row>
    <row r="31" spans="1:5" x14ac:dyDescent="0.25">
      <c r="A31" t="s">
        <v>116</v>
      </c>
    </row>
    <row r="32" spans="1:5" x14ac:dyDescent="0.25">
      <c r="A32" t="s">
        <v>117</v>
      </c>
    </row>
    <row r="33" spans="1:1" x14ac:dyDescent="0.25">
      <c r="A33" t="s">
        <v>118</v>
      </c>
    </row>
    <row r="34" spans="1:1" ht="17.25" x14ac:dyDescent="0.25">
      <c r="A34" t="s">
        <v>122</v>
      </c>
    </row>
  </sheetData>
  <sheetProtection formatCells="0" formatColumns="0" formatRows="0" insertColumns="0" deleteColumns="0"/>
  <mergeCells count="2">
    <mergeCell ref="A1:E1"/>
    <mergeCell ref="C2: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5C90-4CAF-4DF2-A705-36B92A51C2C9}">
  <dimension ref="A1:E35"/>
  <sheetViews>
    <sheetView zoomScale="130" zoomScaleNormal="130" workbookViewId="0">
      <pane ySplit="3" topLeftCell="A5" activePane="bottomLeft" state="frozen"/>
      <selection pane="bottomLeft" activeCell="F13" sqref="F13"/>
    </sheetView>
  </sheetViews>
  <sheetFormatPr baseColWidth="10" defaultColWidth="8.85546875" defaultRowHeight="15" x14ac:dyDescent="0.25"/>
  <cols>
    <col min="1" max="1" width="40.42578125" customWidth="1"/>
    <col min="2" max="5" width="18.140625" customWidth="1"/>
  </cols>
  <sheetData>
    <row r="1" spans="1:5" s="38" customFormat="1" ht="36" customHeight="1" x14ac:dyDescent="0.3">
      <c r="A1" s="219" t="s">
        <v>181</v>
      </c>
      <c r="B1" s="219"/>
      <c r="C1" s="219"/>
      <c r="D1" s="219"/>
      <c r="E1" s="219"/>
    </row>
    <row r="2" spans="1:5" ht="81" x14ac:dyDescent="0.25">
      <c r="A2" s="31"/>
      <c r="B2" s="29" t="s">
        <v>145</v>
      </c>
      <c r="C2" s="220" t="s">
        <v>146</v>
      </c>
      <c r="D2" s="220"/>
      <c r="E2" s="220"/>
    </row>
    <row r="3" spans="1:5" ht="22.5" customHeight="1" x14ac:dyDescent="0.25">
      <c r="A3" s="32"/>
      <c r="B3" s="81">
        <v>2022</v>
      </c>
      <c r="C3" s="81">
        <v>2025</v>
      </c>
      <c r="D3" s="81">
        <v>2035</v>
      </c>
      <c r="E3" s="81">
        <v>2045</v>
      </c>
    </row>
    <row r="4" spans="1:5" ht="17.25" x14ac:dyDescent="0.25">
      <c r="A4" s="33" t="s">
        <v>180</v>
      </c>
      <c r="B4" s="90"/>
      <c r="C4" s="90"/>
      <c r="D4" s="90"/>
      <c r="E4" s="90"/>
    </row>
    <row r="5" spans="1:5" x14ac:dyDescent="0.25">
      <c r="A5" s="34" t="s">
        <v>92</v>
      </c>
      <c r="B5" s="114">
        <v>3893.88</v>
      </c>
      <c r="C5" s="114">
        <v>3659.92</v>
      </c>
      <c r="D5" s="114">
        <v>2582.88</v>
      </c>
      <c r="E5" s="114">
        <v>2326.48</v>
      </c>
    </row>
    <row r="6" spans="1:5" x14ac:dyDescent="0.25">
      <c r="A6" s="34" t="s">
        <v>93</v>
      </c>
      <c r="B6" s="114">
        <v>1475.3440812466854</v>
      </c>
      <c r="C6" s="114">
        <v>1534.83</v>
      </c>
      <c r="D6" s="114">
        <v>1572.11</v>
      </c>
      <c r="E6" s="114">
        <v>1916.22</v>
      </c>
    </row>
    <row r="7" spans="1:5" ht="14.45" customHeight="1" x14ac:dyDescent="0.25">
      <c r="A7" s="34" t="s">
        <v>94</v>
      </c>
      <c r="B7" s="114">
        <v>2606.5504636425862</v>
      </c>
      <c r="C7" s="114">
        <v>2510.9699999999998</v>
      </c>
      <c r="D7" s="114">
        <v>3436.75</v>
      </c>
      <c r="E7" s="114">
        <v>4939.29</v>
      </c>
    </row>
    <row r="8" spans="1:5" x14ac:dyDescent="0.25">
      <c r="A8" s="34" t="s">
        <v>95</v>
      </c>
      <c r="B8" s="114">
        <v>27376.352402452103</v>
      </c>
      <c r="C8" s="114">
        <v>24068.27</v>
      </c>
      <c r="D8" s="114">
        <v>19631.310000000001</v>
      </c>
      <c r="E8" s="114">
        <v>19797</v>
      </c>
    </row>
    <row r="9" spans="1:5" x14ac:dyDescent="0.25">
      <c r="A9" s="34" t="s">
        <v>96</v>
      </c>
      <c r="B9" s="114">
        <v>-23371.89125486965</v>
      </c>
      <c r="C9" s="114">
        <v>-23993.27</v>
      </c>
      <c r="D9" s="114">
        <v>-27094.93</v>
      </c>
      <c r="E9" s="114">
        <v>-24832.7</v>
      </c>
    </row>
    <row r="10" spans="1:5" x14ac:dyDescent="0.25">
      <c r="A10" s="34" t="s">
        <v>97</v>
      </c>
      <c r="B10" s="114">
        <v>1575.7924062113971</v>
      </c>
      <c r="C10" s="114">
        <v>1466.14</v>
      </c>
      <c r="D10" s="114">
        <v>1235.54</v>
      </c>
      <c r="E10" s="114">
        <v>1273.4000000000001</v>
      </c>
    </row>
    <row r="11" spans="1:5" x14ac:dyDescent="0.25">
      <c r="A11" s="35" t="s">
        <v>98</v>
      </c>
      <c r="B11" s="92"/>
      <c r="C11" s="92"/>
      <c r="D11" s="92"/>
      <c r="E11" s="92"/>
    </row>
    <row r="12" spans="1:5" x14ac:dyDescent="0.25">
      <c r="A12" s="33" t="s">
        <v>99</v>
      </c>
      <c r="B12" s="90"/>
      <c r="C12" s="90"/>
      <c r="D12" s="90"/>
      <c r="E12" s="90"/>
    </row>
    <row r="13" spans="1:5" ht="14.45" customHeight="1" x14ac:dyDescent="0.25">
      <c r="A13" s="34" t="s">
        <v>100</v>
      </c>
      <c r="B13" s="114">
        <v>-20142.8</v>
      </c>
      <c r="C13" s="114">
        <v>-20913.16</v>
      </c>
      <c r="D13" s="114">
        <v>-21981.759999999998</v>
      </c>
      <c r="E13" s="114">
        <v>-18158.84</v>
      </c>
    </row>
    <row r="14" spans="1:5" ht="14.45" customHeight="1" x14ac:dyDescent="0.25">
      <c r="A14" s="34" t="s">
        <v>101</v>
      </c>
      <c r="B14" s="114">
        <v>3229.09</v>
      </c>
      <c r="C14" s="114">
        <v>2634.39</v>
      </c>
      <c r="D14" s="114">
        <v>2253.4499999999998</v>
      </c>
      <c r="E14" s="114">
        <v>2344.87</v>
      </c>
    </row>
    <row r="15" spans="1:5" ht="14.45" customHeight="1" x14ac:dyDescent="0.25">
      <c r="A15" s="34" t="s">
        <v>102</v>
      </c>
      <c r="B15" s="114">
        <v>27094.98</v>
      </c>
      <c r="C15" s="114">
        <v>24357.98</v>
      </c>
      <c r="D15" s="114">
        <v>19972.37</v>
      </c>
      <c r="E15" s="114">
        <v>20213.38</v>
      </c>
    </row>
    <row r="16" spans="1:5" ht="14.45" customHeight="1" x14ac:dyDescent="0.25">
      <c r="A16" s="34" t="s">
        <v>103</v>
      </c>
      <c r="B16" s="114">
        <v>27094.98</v>
      </c>
      <c r="C16" s="114">
        <v>24357.98</v>
      </c>
      <c r="D16" s="114">
        <v>19972.37</v>
      </c>
      <c r="E16" s="114">
        <v>20213.38</v>
      </c>
    </row>
    <row r="17" spans="1:5" ht="14.45" customHeight="1" x14ac:dyDescent="0.25">
      <c r="A17" s="34" t="s">
        <v>104</v>
      </c>
      <c r="B17" s="114">
        <v>4285.49</v>
      </c>
      <c r="C17" s="114">
        <v>3823.76</v>
      </c>
      <c r="D17" s="114">
        <v>3184.35</v>
      </c>
      <c r="E17" s="114">
        <v>3256.51</v>
      </c>
    </row>
    <row r="18" spans="1:5" ht="14.45" customHeight="1" x14ac:dyDescent="0.25">
      <c r="A18" s="34" t="s">
        <v>105</v>
      </c>
      <c r="B18" s="114">
        <v>4285.49</v>
      </c>
      <c r="C18" s="114">
        <v>3823.76</v>
      </c>
      <c r="D18" s="114">
        <v>3184.35</v>
      </c>
      <c r="E18" s="114">
        <v>3256.51</v>
      </c>
    </row>
    <row r="19" spans="1:5" x14ac:dyDescent="0.25">
      <c r="A19" s="34" t="s">
        <v>106</v>
      </c>
      <c r="B19" s="114">
        <v>2245.75</v>
      </c>
      <c r="C19" s="91">
        <v>961.02</v>
      </c>
      <c r="D19" s="91">
        <v>885.8</v>
      </c>
      <c r="E19" s="91">
        <v>963.77</v>
      </c>
    </row>
    <row r="20" spans="1:5" x14ac:dyDescent="0.25">
      <c r="A20" s="34" t="s">
        <v>107</v>
      </c>
      <c r="B20" s="91">
        <v>72.59</v>
      </c>
      <c r="C20" s="91">
        <v>62.07</v>
      </c>
      <c r="D20" s="91">
        <v>56.49</v>
      </c>
      <c r="E20" s="91">
        <v>61.03</v>
      </c>
    </row>
    <row r="21" spans="1:5" x14ac:dyDescent="0.25">
      <c r="A21" s="34" t="s">
        <v>108</v>
      </c>
      <c r="B21" s="91">
        <v>0.01</v>
      </c>
      <c r="C21" s="91">
        <v>0.01</v>
      </c>
      <c r="D21" s="91">
        <v>0.01</v>
      </c>
      <c r="E21" s="91">
        <v>0.01</v>
      </c>
    </row>
    <row r="22" spans="1:5" x14ac:dyDescent="0.25">
      <c r="A22" s="34" t="s">
        <v>109</v>
      </c>
      <c r="B22" s="91"/>
      <c r="C22" s="91"/>
      <c r="D22" s="91"/>
      <c r="E22" s="91"/>
    </row>
    <row r="23" spans="1:5" x14ac:dyDescent="0.25">
      <c r="A23" s="34" t="s">
        <v>98</v>
      </c>
      <c r="B23" s="91"/>
      <c r="C23" s="91"/>
      <c r="D23" s="91"/>
      <c r="E23" s="91"/>
    </row>
    <row r="24" spans="1:5" x14ac:dyDescent="0.25">
      <c r="A24" s="36" t="s">
        <v>110</v>
      </c>
      <c r="B24" s="120">
        <f>+B5+B6+B7+B8+B9+B10</f>
        <v>13556.028098683117</v>
      </c>
      <c r="C24" s="120">
        <f t="shared" ref="C24:E24" si="0">+C5+C6+C7+C8+C9+C10</f>
        <v>9246.8599999999969</v>
      </c>
      <c r="D24" s="120">
        <f t="shared" si="0"/>
        <v>1363.6600000000026</v>
      </c>
      <c r="E24" s="120">
        <f t="shared" si="0"/>
        <v>5419.6899999999969</v>
      </c>
    </row>
    <row r="25" spans="1:5" x14ac:dyDescent="0.25">
      <c r="A25" s="37" t="s">
        <v>111</v>
      </c>
      <c r="B25" s="121">
        <f>+B5+B6+B7+B8+B10</f>
        <v>36927.919353552767</v>
      </c>
      <c r="C25" s="121">
        <f t="shared" ref="C25:E25" si="1">+C5+C6+C7+C8+C10</f>
        <v>33240.129999999997</v>
      </c>
      <c r="D25" s="121">
        <f t="shared" si="1"/>
        <v>28458.590000000004</v>
      </c>
      <c r="E25" s="121">
        <f t="shared" si="1"/>
        <v>30252.39</v>
      </c>
    </row>
    <row r="26" spans="1:5" ht="17.25" x14ac:dyDescent="0.25">
      <c r="A26" t="s">
        <v>128</v>
      </c>
    </row>
    <row r="27" spans="1:5" x14ac:dyDescent="0.25">
      <c r="A27" t="s">
        <v>123</v>
      </c>
    </row>
    <row r="28" spans="1:5" x14ac:dyDescent="0.25">
      <c r="A28" t="s">
        <v>16</v>
      </c>
    </row>
    <row r="29" spans="1:5" ht="17.25" x14ac:dyDescent="0.25">
      <c r="A29" t="s">
        <v>129</v>
      </c>
    </row>
    <row r="30" spans="1:5" x14ac:dyDescent="0.25">
      <c r="A30" t="s">
        <v>124</v>
      </c>
    </row>
    <row r="31" spans="1:5" ht="17.25" x14ac:dyDescent="0.25">
      <c r="A31" t="s">
        <v>130</v>
      </c>
    </row>
    <row r="32" spans="1:5" x14ac:dyDescent="0.25">
      <c r="A32" t="s">
        <v>125</v>
      </c>
    </row>
    <row r="33" spans="1:1" x14ac:dyDescent="0.25">
      <c r="A33" t="s">
        <v>126</v>
      </c>
    </row>
    <row r="34" spans="1:1" x14ac:dyDescent="0.25">
      <c r="A34" t="s">
        <v>127</v>
      </c>
    </row>
    <row r="35" spans="1:1" ht="17.25" x14ac:dyDescent="0.25">
      <c r="A35" t="s">
        <v>122</v>
      </c>
    </row>
  </sheetData>
  <sheetProtection formatCells="0" formatColumns="0" formatRows="0" insertColumns="0" deleteColumns="0"/>
  <mergeCells count="2">
    <mergeCell ref="A1:E1"/>
    <mergeCell ref="C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3DDBC-3A4C-46E1-A917-0C8654865FBE}"/>
</file>

<file path=customXml/itemProps2.xml><?xml version="1.0" encoding="utf-8"?>
<ds:datastoreItem xmlns:ds="http://schemas.openxmlformats.org/officeDocument/2006/customXml" ds:itemID="{1F7369E8-3AF3-46E3-A9C8-BEF72C121F1B}">
  <ds:schemaRefs>
    <ds:schemaRef ds:uri="http://schemas.microsoft.com/sharepoint/v3/contenttype/forms"/>
  </ds:schemaRefs>
</ds:datastoreItem>
</file>

<file path=customXml/itemProps3.xml><?xml version="1.0" encoding="utf-8"?>
<ds:datastoreItem xmlns:ds="http://schemas.openxmlformats.org/officeDocument/2006/customXml" ds:itemID="{323CF725-CAB5-44DC-8580-0D90E15DF519}">
  <ds:schemaRefs>
    <ds:schemaRef ds:uri="http://schemas.microsoft.com/office/2006/metadata/properties"/>
    <ds:schemaRef ds:uri="http://schemas.microsoft.com/office/infopath/2007/PartnerControls"/>
    <ds:schemaRef ds:uri="ef21bc8b-930a-4a18-ac90-13c2029cdf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Table 1</vt:lpstr>
      <vt:lpstr>Appendix</vt:lpstr>
      <vt:lpstr>Table 2</vt:lpstr>
      <vt:lpstr>Table 3</vt:lpstr>
      <vt:lpstr>Table 4</vt:lpstr>
      <vt:lpstr>Table 5</vt:lpstr>
      <vt:lpstr>Table 6</vt:lpstr>
      <vt:lpstr>Table 7</vt:lpstr>
      <vt:lpstr>Table 8</vt:lpstr>
      <vt:lpstr>Table 9</vt:lpstr>
      <vt:lpstr>Table 10</vt:lpstr>
      <vt:lpstr>Table 11</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Айымгуль Керимрай</dc:creator>
  <cp:lastModifiedBy>HP15</cp:lastModifiedBy>
  <dcterms:created xsi:type="dcterms:W3CDTF">2022-12-02T11:08:00Z</dcterms:created>
  <dcterms:modified xsi:type="dcterms:W3CDTF">2025-03-26T14:41:56Z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