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undp-my.sharepoint.com/personal/jozhe_jovanovski_undp_org/Documents/Desktop/"/>
    </mc:Choice>
  </mc:AlternateContent>
  <xr:revisionPtr revIDLastSave="264" documentId="13_ncr:1_{47CCCB2A-3409-4524-A514-531121FC5C9E}" xr6:coauthVersionLast="47" xr6:coauthVersionMax="47" xr10:uidLastSave="{CE291800-4D15-4020-9621-1FFE8803724E}"/>
  <bookViews>
    <workbookView xWindow="-108" yWindow="-108" windowWidth="30936" windowHeight="16776" xr2:uid="{00000000-000D-0000-FFFF-FFFF00000000}"/>
  </bookViews>
  <sheets>
    <sheet name="Index sheet" sheetId="1" r:id="rId1"/>
    <sheet name="Table6" sheetId="2" r:id="rId2"/>
    <sheet name="Table7" sheetId="3" r:id="rId3"/>
    <sheet name="Table8" sheetId="4" r:id="rId4"/>
    <sheet name="Table9" sheetId="5" r:id="rId5"/>
    <sheet name="Table10" sheetId="6" r:id="rId6"/>
    <sheet name="Table11" sheetId="7" r:id="rId7"/>
    <sheet name="Table12" sheetId="8" r:id="rId8"/>
    <sheet name="Table13"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6" i="7" l="1"/>
  <c r="H21" i="6"/>
  <c r="H18" i="6"/>
  <c r="H17" i="6"/>
  <c r="H16" i="6"/>
  <c r="H14" i="6"/>
  <c r="H10" i="6"/>
  <c r="H34" i="7"/>
  <c r="H33" i="7"/>
  <c r="H29" i="7"/>
  <c r="H28" i="7"/>
  <c r="H27" i="7"/>
  <c r="H26" i="7"/>
  <c r="H24" i="7"/>
  <c r="H23" i="7"/>
  <c r="H22" i="7"/>
  <c r="H21" i="7"/>
  <c r="H19" i="7"/>
  <c r="H14" i="7"/>
  <c r="H7" i="7"/>
  <c r="H23" i="6" l="1"/>
</calcChain>
</file>

<file path=xl/sharedStrings.xml><?xml version="1.0" encoding="utf-8"?>
<sst xmlns="http://schemas.openxmlformats.org/spreadsheetml/2006/main" count="1599" uniqueCount="581">
  <si>
    <t>Index</t>
  </si>
  <si>
    <t>TABLE</t>
  </si>
  <si>
    <t>Explanatory information</t>
  </si>
  <si>
    <t>Tables for developed country Parties and other Parties that provide support</t>
  </si>
  <si>
    <t>Tables for developing country Parties</t>
  </si>
  <si>
    <t>Table6</t>
  </si>
  <si>
    <t>Table7</t>
  </si>
  <si>
    <t>Table8</t>
  </si>
  <si>
    <t>Table9</t>
  </si>
  <si>
    <t>Table10</t>
  </si>
  <si>
    <t>Table11</t>
  </si>
  <si>
    <t>Table12</t>
  </si>
  <si>
    <t>Table13</t>
  </si>
  <si>
    <t>TABLE  III.6</t>
  </si>
  <si>
    <r>
      <t xml:space="preserve">Information on financial support needed by developing country Parties under Article 9 of the Paris Agreement </t>
    </r>
    <r>
      <rPr>
        <b/>
        <vertAlign val="superscript"/>
        <sz val="12"/>
        <rFont val="Times New Roman"/>
      </rPr>
      <t>a, b</t>
    </r>
  </si>
  <si>
    <t>Exchange rate used:</t>
  </si>
  <si>
    <t>Back to index</t>
  </si>
  <si>
    <r>
      <t>Sector</t>
    </r>
    <r>
      <rPr>
        <i/>
        <vertAlign val="superscript"/>
        <sz val="9"/>
        <rFont val="Times New Roman"/>
      </rPr>
      <t>c</t>
    </r>
  </si>
  <si>
    <r>
      <t>Subsector</t>
    </r>
    <r>
      <rPr>
        <i/>
        <vertAlign val="superscript"/>
        <sz val="9"/>
        <rFont val="Times New Roman"/>
      </rPr>
      <t>c</t>
    </r>
  </si>
  <si>
    <r>
      <t>Expected time frame</t>
    </r>
    <r>
      <rPr>
        <i/>
        <vertAlign val="superscript"/>
        <sz val="9"/>
        <rFont val="Times New Roman"/>
      </rPr>
      <t>c</t>
    </r>
  </si>
  <si>
    <r>
      <t>Type of support</t>
    </r>
    <r>
      <rPr>
        <i/>
        <vertAlign val="superscript"/>
        <sz val="9"/>
        <rFont val="Times New Roman"/>
      </rPr>
      <t>c</t>
    </r>
  </si>
  <si>
    <r>
      <t>Expected use, impact and estimated results</t>
    </r>
    <r>
      <rPr>
        <i/>
        <vertAlign val="superscript"/>
        <sz val="9"/>
        <rFont val="Times New Roman"/>
      </rPr>
      <t>c</t>
    </r>
  </si>
  <si>
    <r>
      <t>Additional information</t>
    </r>
    <r>
      <rPr>
        <i/>
        <vertAlign val="superscript"/>
        <sz val="9"/>
        <rFont val="Times New Roman"/>
      </rPr>
      <t>f</t>
    </r>
  </si>
  <si>
    <t>Domestic
currency</t>
  </si>
  <si>
    <t>USD</t>
  </si>
  <si>
    <t/>
  </si>
  <si>
    <t>GEF</t>
  </si>
  <si>
    <t>No</t>
  </si>
  <si>
    <t>Yes</t>
  </si>
  <si>
    <t>Adaptation</t>
  </si>
  <si>
    <t>Agriculture</t>
  </si>
  <si>
    <t>GCF</t>
  </si>
  <si>
    <t>Grant</t>
  </si>
  <si>
    <t>Mitigation</t>
  </si>
  <si>
    <r>
      <t xml:space="preserve">Notation keys: </t>
    </r>
    <r>
      <rPr>
        <sz val="9"/>
        <rFont val="Times New Roman"/>
      </rPr>
      <t>NA = not applicable; UA = information not available at the time of reporting; NR = not reported (to indicate the voluntary character of the information).</t>
    </r>
  </si>
  <si>
    <r>
      <rPr>
        <i/>
        <vertAlign val="superscript"/>
        <sz val="9"/>
        <rFont val="Times New Roman"/>
      </rPr>
      <t>a</t>
    </r>
    <r>
      <rPr>
        <sz val="9"/>
        <rFont val="Times New Roman"/>
      </rPr>
      <t xml:space="preserve">  Developing country Parties should provide, in a common tabular format, information on financial support needed, to the extent possible, as available and as applicable.</t>
    </r>
  </si>
  <si>
    <r>
      <rPr>
        <i/>
        <vertAlign val="superscript"/>
        <sz val="9"/>
        <rFont val="Times New Roman"/>
      </rPr>
      <t>b</t>
    </r>
    <r>
      <rPr>
        <sz val="9"/>
        <rFont val="Times New Roman"/>
      </rPr>
      <t xml:space="preserve">  Parties include information on support needed from the reporting year of the BTR.</t>
    </r>
  </si>
  <si>
    <r>
      <rPr>
        <i/>
        <vertAlign val="superscript"/>
        <sz val="9"/>
        <rFont val="Times New Roman"/>
      </rPr>
      <t>c</t>
    </r>
    <r>
      <rPr>
        <sz val="9"/>
        <rFont val="Times New Roman"/>
      </rPr>
      <t xml:space="preserve">  Parties provide the underlying assumptions, definitions and methodologies, as applicable, used to identify and/or report this reporting parameter in the respective section of the BTR.</t>
    </r>
  </si>
  <si>
    <r>
      <rPr>
        <i/>
        <vertAlign val="superscript"/>
        <sz val="9"/>
        <rFont val="Times New Roman"/>
      </rPr>
      <t>d</t>
    </r>
    <r>
      <rPr>
        <sz val="9"/>
        <rFont val="Times New Roman"/>
      </rPr>
      <t xml:space="preserve">  If “other”, Parties should specify this information.</t>
    </r>
  </si>
  <si>
    <r>
      <rPr>
        <i/>
        <vertAlign val="superscript"/>
        <sz val="9"/>
        <rFont val="Times New Roman"/>
      </rPr>
      <t>e</t>
    </r>
    <r>
      <rPr>
        <sz val="9"/>
        <rFont val="Times New Roman"/>
      </rPr>
      <t xml:space="preserve">  This refers to funding for activities that have both mitigation and adaptation components.</t>
    </r>
  </si>
  <si>
    <r>
      <rPr>
        <i/>
        <vertAlign val="superscript"/>
        <sz val="9"/>
        <rFont val="Times New Roman"/>
      </rPr>
      <t xml:space="preserve">f </t>
    </r>
    <r>
      <rPr>
        <sz val="9"/>
        <rFont val="Times New Roman"/>
      </rPr>
      <t xml:space="preserve"> 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</si>
  <si>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t>Custom footnotes:</t>
  </si>
  <si>
    <r>
      <rPr>
        <vertAlign val="superscript"/>
        <sz val="9"/>
        <rFont val="Times New Roman"/>
      </rPr>
      <t>(1)</t>
    </r>
    <r>
      <rPr>
        <sz val="9"/>
        <rFont val="Times New Roman"/>
      </rPr>
      <t xml:space="preserve"> </t>
    </r>
    <r>
      <rPr>
        <i/>
        <sz val="9"/>
        <rFont val="Times New Roman"/>
      </rPr>
      <t>The underlying assumptions, definitions and methodologies of the information in this CTF is available at:</t>
    </r>
  </si>
  <si>
    <t>TABLE III.7</t>
  </si>
  <si>
    <r>
      <t xml:space="preserve">Information on financial support received by developing country Parties under Article 9 of the Paris Agreement </t>
    </r>
    <r>
      <rPr>
        <b/>
        <vertAlign val="superscript"/>
        <sz val="12"/>
        <rFont val="Times New Roman"/>
      </rPr>
      <t>a, b</t>
    </r>
  </si>
  <si>
    <r>
      <t>Title of activity, programme, project or other</t>
    </r>
    <r>
      <rPr>
        <i/>
        <vertAlign val="superscript"/>
        <sz val="9"/>
        <rFont val="Times New Roman"/>
      </rPr>
      <t>c, d</t>
    </r>
  </si>
  <si>
    <r>
      <t>Channel</t>
    </r>
    <r>
      <rPr>
        <i/>
        <vertAlign val="superscript"/>
        <sz val="9"/>
        <rFont val="Times New Roman"/>
      </rPr>
      <t>c</t>
    </r>
  </si>
  <si>
    <r>
      <t>Recipient entity</t>
    </r>
    <r>
      <rPr>
        <i/>
        <vertAlign val="superscript"/>
        <sz val="9"/>
        <rFont val="Times New Roman"/>
      </rPr>
      <t>c</t>
    </r>
  </si>
  <si>
    <r>
      <t>Implementing entity</t>
    </r>
    <r>
      <rPr>
        <i/>
        <vertAlign val="superscript"/>
        <sz val="9"/>
        <rFont val="Times New Roman"/>
      </rPr>
      <t>c</t>
    </r>
  </si>
  <si>
    <r>
      <t>Time frame</t>
    </r>
    <r>
      <rPr>
        <i/>
        <vertAlign val="superscript"/>
        <sz val="9"/>
        <rFont val="Times New Roman"/>
      </rPr>
      <t>c</t>
    </r>
  </si>
  <si>
    <r>
      <t>Status of activity</t>
    </r>
    <r>
      <rPr>
        <i/>
        <vertAlign val="superscript"/>
        <sz val="9"/>
        <rFont val="Times New Roman"/>
      </rPr>
      <t>c</t>
    </r>
  </si>
  <si>
    <t>UNDP</t>
  </si>
  <si>
    <t>Received</t>
  </si>
  <si>
    <t>FAO</t>
  </si>
  <si>
    <t>UNEP</t>
  </si>
  <si>
    <t>EBRD</t>
  </si>
  <si>
    <t>Committed</t>
  </si>
  <si>
    <r>
      <rPr>
        <i/>
        <vertAlign val="superscript"/>
        <sz val="9"/>
        <rFont val="Times New Roman"/>
      </rPr>
      <t>a</t>
    </r>
    <r>
      <rPr>
        <sz val="9"/>
        <rFont val="Times New Roman"/>
      </rPr>
      <t xml:space="preserve">  Developing country Parties should provide, in common tabular format, information on financial support received, to the extent possible, as available and as applicable.</t>
    </r>
  </si>
  <si>
    <r>
      <rPr>
        <i/>
        <vertAlign val="superscript"/>
        <sz val="9"/>
        <rFont val="Times New Roman"/>
      </rPr>
      <t>b</t>
    </r>
    <r>
      <rPr>
        <sz val="9"/>
        <rFont val="Times New Roman"/>
      </rPr>
      <t xml:space="preserve">  Parties include information on support received, ongoing or planned since the previous BTR.</t>
    </r>
  </si>
  <si>
    <r>
      <rPr>
        <i/>
        <vertAlign val="superscript"/>
        <sz val="9"/>
        <rFont val="Times New Roman"/>
      </rPr>
      <t>f</t>
    </r>
    <r>
      <rPr>
        <sz val="9"/>
        <rFont val="Times New Roman"/>
      </rPr>
      <t xml:space="preserve">  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</si>
  <si>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t>TABLE III.8</t>
  </si>
  <si>
    <r>
      <t xml:space="preserve">Information on technology development and transfer support needed by developing country Parties under Article 10 of the Paris Agreement </t>
    </r>
    <r>
      <rPr>
        <b/>
        <vertAlign val="superscript"/>
        <sz val="12"/>
        <rFont val="Times New Roman"/>
      </rPr>
      <t>a, b</t>
    </r>
  </si>
  <si>
    <r>
      <t>Programme/project description</t>
    </r>
    <r>
      <rPr>
        <i/>
        <vertAlign val="superscript"/>
        <sz val="9"/>
        <rFont val="Times New Roman"/>
      </rPr>
      <t>c</t>
    </r>
  </si>
  <si>
    <r>
      <t>Type of technology</t>
    </r>
    <r>
      <rPr>
        <i/>
        <vertAlign val="superscript"/>
        <sz val="9"/>
        <rFont val="Times New Roman"/>
      </rPr>
      <t>c</t>
    </r>
  </si>
  <si>
    <r>
      <rPr>
        <i/>
        <vertAlign val="superscript"/>
        <sz val="9"/>
        <rFont val="Times New Roman"/>
      </rPr>
      <t>a</t>
    </r>
    <r>
      <rPr>
        <sz val="9"/>
        <rFont val="Times New Roman"/>
      </rPr>
      <t xml:space="preserve">  Developing country Parties should provide, in a common tabular format, information on technology development and transfer support needed, to the extent possible, as available and as applicable.</t>
    </r>
  </si>
  <si>
    <r>
      <rPr>
        <i/>
        <vertAlign val="superscript"/>
        <sz val="9"/>
        <rFont val="Times New Roman"/>
      </rPr>
      <t>e</t>
    </r>
    <r>
      <rPr>
        <sz val="9"/>
        <rFont val="Times New Roman"/>
      </rPr>
      <t xml:space="preserve">  This refers to activities that have both mitigation and adaptation components.</t>
    </r>
  </si>
  <si>
    <t>TABLE III.9</t>
  </si>
  <si>
    <r>
      <t xml:space="preserve">Information on technology development and transfer support received by developing country Parties under Article 10 of the Paris Agreement </t>
    </r>
    <r>
      <rPr>
        <b/>
        <vertAlign val="superscript"/>
        <sz val="12"/>
        <rFont val="Times New Roman"/>
      </rPr>
      <t>a, b</t>
    </r>
  </si>
  <si>
    <r>
      <t>Use, impact and estimated results</t>
    </r>
    <r>
      <rPr>
        <i/>
        <vertAlign val="superscript"/>
        <sz val="9"/>
        <rFont val="Times New Roman"/>
      </rPr>
      <t>c</t>
    </r>
  </si>
  <si>
    <r>
      <rPr>
        <i/>
        <vertAlign val="superscript"/>
        <sz val="9"/>
        <rFont val="Times New Roman"/>
      </rPr>
      <t>a</t>
    </r>
    <r>
      <rPr>
        <sz val="9"/>
        <rFont val="Times New Roman"/>
      </rPr>
      <t xml:space="preserve">  Developing country Parties should provide, in common tabular format, information on technology development and transfer support received, to the extent possible, as available and as applicable.</t>
    </r>
  </si>
  <si>
    <t>TABLE  III.10</t>
  </si>
  <si>
    <r>
      <t xml:space="preserve">Information on capacity-building support needed by developing country Parties under Article 11 of the Paris Agreement </t>
    </r>
    <r>
      <rPr>
        <b/>
        <vertAlign val="superscript"/>
        <sz val="12"/>
        <rFont val="Times New Roman"/>
      </rPr>
      <t>a, b</t>
    </r>
  </si>
  <si>
    <r>
      <rPr>
        <i/>
        <vertAlign val="superscript"/>
        <sz val="9"/>
        <rFont val="Times New Roman"/>
      </rPr>
      <t>a</t>
    </r>
    <r>
      <rPr>
        <sz val="9"/>
        <rFont val="Times New Roman"/>
      </rPr>
      <t xml:space="preserve">  Developing country Parties should provide, in common tabular format, information on capacity-building support needed, to the extent possible, as available and as applicable.</t>
    </r>
  </si>
  <si>
    <t>TABLE  III.11</t>
  </si>
  <si>
    <r>
      <t xml:space="preserve">Information on capacity-building support received by developing country Parties under Article 11 of the Paris Agreement </t>
    </r>
    <r>
      <rPr>
        <b/>
        <vertAlign val="superscript"/>
        <sz val="12"/>
        <rFont val="Times New Roman"/>
      </rPr>
      <t>a, b</t>
    </r>
  </si>
  <si>
    <r>
      <t>Title of activity, programme, project or other</t>
    </r>
    <r>
      <rPr>
        <b/>
        <i/>
        <vertAlign val="superscript"/>
        <sz val="9"/>
        <rFont val="Times New Roman"/>
      </rPr>
      <t>c, d</t>
    </r>
  </si>
  <si>
    <t>TABLE  III.12</t>
  </si>
  <si>
    <r>
      <t xml:space="preserve">Information on support needed by developing country Parties for the implementation of Article 13 of the Paris Agreement and transparency-related activities, including for transparency-related capacity-building </t>
    </r>
    <r>
      <rPr>
        <b/>
        <vertAlign val="superscript"/>
        <sz val="12"/>
        <rFont val="Times New Roman"/>
      </rPr>
      <t>a, b</t>
    </r>
  </si>
  <si>
    <r>
      <t>Objectives and description</t>
    </r>
    <r>
      <rPr>
        <i/>
        <vertAlign val="superscript"/>
        <sz val="9"/>
        <rFont val="Times New Roman"/>
      </rPr>
      <t>c</t>
    </r>
  </si>
  <si>
    <r>
      <t>Amount</t>
    </r>
    <r>
      <rPr>
        <i/>
        <vertAlign val="superscript"/>
        <sz val="9"/>
        <rFont val="Times New Roman"/>
      </rPr>
      <t>c</t>
    </r>
  </si>
  <si>
    <t>Additional information</t>
  </si>
  <si>
    <r>
      <rPr>
        <i/>
        <vertAlign val="superscript"/>
        <sz val="9"/>
        <rFont val="Times New Roman"/>
      </rPr>
      <t>a</t>
    </r>
    <r>
      <rPr>
        <sz val="9"/>
        <rFont val="Times New Roman"/>
      </rPr>
      <t xml:space="preserve">  Developing country Parties should provide, in common tabular format, summary information on support needed for implementing Article 13 and transparency-related activities, including for transparency-related capacity-building, to the extent possible and as applicable.</t>
    </r>
  </si>
  <si>
    <t>TABLE  III.13</t>
  </si>
  <si>
    <t>Information on support received by developing country Parties for the implementation of Article 13 of the Paris Agreement and transparency-related activities, including for transparency-related capacity-building a, b</t>
  </si>
  <si>
    <r>
      <rPr>
        <i/>
        <vertAlign val="superscript"/>
        <sz val="9"/>
        <rFont val="Times New Roman"/>
      </rPr>
      <t>a</t>
    </r>
    <r>
      <rPr>
        <sz val="9"/>
        <rFont val="Times New Roman"/>
      </rPr>
      <t xml:space="preserve">  Developing country Parties should provide, in common tabular format, summary information on support received for implementing Article 13 and transparency-related activities, including for transparency-related capacity-building, to the extent possible and as applicable.</t>
    </r>
  </si>
  <si>
    <t>MoEPP</t>
  </si>
  <si>
    <t>Foster Research Excellence for Green Transition in the Western Balkans, GreenFORCE</t>
  </si>
  <si>
    <t>https://cordis.europa.eu/project/id/101059411; 
https://greenforcetwinning.net/</t>
  </si>
  <si>
    <t>Healthy habits for healthy environment</t>
  </si>
  <si>
    <t>Healthy habits for healthy environment was a project for reshaping the way we commute. Inadequate and insufficient means of transport jeopardize public health through emissions and road accidents, having vehicles, especially with diesel engines as one of the major contributors to urban air pollution. The overall aim of the project, regarding fluctuating urban mobility, was to encourage and motivate individuals (aged 18 - 65) to practice efficient mobility i.e. to walk or to use pedal or/electric bicycles, whilst altering their daily activity patterns in terms of costs, energy and environmental conservation.</t>
  </si>
  <si>
    <t>I love Skopje green</t>
  </si>
  <si>
    <t>The main objective of the project was to increase the environmental awareness of citizens from Skopje, focusing on the youth, and increase their sense of responsibility towards nature in the direction of its preservation, at the same time encouraging proactivity and volunteerism for the common good. The ethical context of the project instils a deep sense of synergy with and empathy towards nature and represents a key element for a reasonable attitude of citizens towards the environment.</t>
  </si>
  <si>
    <t>Development of an organic waste management in grapes and wine production in Tikves region (Municipality of Negotino, Kavadarci &amp; Demir Kapija) </t>
  </si>
  <si>
    <t>The main objective of the project is to develop an efficient and sustainable business model for an organic waste management for vineyards and wineries in North Macedonia. 
The project encompasses the following specific objectives (i) to revise legal and strategic framework for organic waste management from wine production and to promote multilevel dialogue; (ii) to analyse organic waste generated from grape growing and wine production and identification of potentials for treatment; (iii) analysis of the current practices in organic waste management from wine production, (iv) development of sustainable organic waste treatment model; (v) to pilot and disseminate the developed business model for organic waste treatment in Bovin Winery, Negotino followed in at least 10 other wineries; (vi) to raise awareness among practitioners via verification of the sustainability of the developed model. 
The main objective of the project is to develop an efficient and sustainable business model for an organic waste management for vineyards and wineries in North Macedonia. 
The project encompasses the following specific objectives (i) to revise legal and strategic framework for organic waste management from wine production and to promote multilevel dialogue; (ii) to analyse organic waste generated from grape growing and wine production and identification of potentials for treatment; (iii) analysis of the current practices in organic waste management from wine production, (iv) development of sustainable organic waste treatment model; (v) to pilot and disseminate the developed business model for organic waste treatment in Bovin Winery, Negotino followed in at least 10 other wineries; (vi) to raise awareness among practitioners via verification of the sustainability of the developed model. 
The main objective of the project is to develop an efficient and sustainable business model for an organic waste management for vineyards and wineries in North Macedonia. 
The project encompasses the following specific objectives (i) to revise legal and strategic framework for organic waste management from wine production and to promote multilevel dialogue; (ii) to analyse organic waste generated from grape growing and wine production and identification of potentials for treatment; (iii) analysis of the current practices in organic waste management from wine production, (iv) development of sustainable organic waste treatment model; (v) to pilot and disseminate the developed business model for organic waste treatment in Bovin Winery, Negotino followed in at least 10 other wineries; (vi) to raise awareness among practitioners via verification of the sustainability of the developed model.</t>
  </si>
  <si>
    <t>Capacity development of Informal Green Parliamentary Group in North Macedonian EU-complaint energy and transport goals</t>
  </si>
  <si>
    <t xml:space="preserve">1. To enhance legislative - executive dialogue on a national level of energy, energy poverty,
climate change and transport;
2. Answer why Gender must be central to Climate action and were North Macedonia stands
regarding decarbonisation;
3. To position Green Group MPs as agents of change and vocal activities who contribute to
enhancement of the Green Agenda for the Western Balkans, focusing on Climate Change,
Energy and Mobility;
4. To raising general awareness on individual responsibilities for the green agenda;
5. Practice what is preached – promote healthy habits and urban mobility among MPs.
6. To enhance the regional cooperation among GPGs form the Western Balkans
</t>
  </si>
  <si>
    <t xml:space="preserve">Kocani Wastewater Treatment </t>
  </si>
  <si>
    <t>Through construction of a WWTP and a main collector for wastewater, the project contributes to the sustainable development of the Kocani region and protection of the natural resources. The project also strengthened the capacities of the Public Utility. The planned activities have been successfully completed by the end of 2019. In order to use the full capacity of the WWTP of Kocani and strengthen its performance and sustainability, an additional Swiss contribution in the amount of CHF 2’375’000 has been provided for the following activities:
1) Preparation of tender design and documents for the connection of the city of Vinica and five neighbouring villages to the WWTP Kocani, and for sewage network rehabilitation in Vinica;
2) Extended corporate development of the public utilities in Kocani and Vinica;
3) Development of wastewater management skills with Swiss expertise;
4) Priority measures for rehabilitation of sewage systems of Kocani, Orizari and Trkanje.
The WWTP has been equipped with PVs that covers about 70% of the electricity needs of the plant, and biogas produced in the process is used for generating electricity and heat at the plant. Finally, the sludge is transformed into compost (registered as a fertilizer) by adding rice straw.
.</t>
  </si>
  <si>
    <t>CSO Action for climate- Civil Society Support Program</t>
  </si>
  <si>
    <t>Building a strong civil society driving decarbonization, transformation and renewal for a clean environment, green economy, and healthy citizens in North Macedonia. CSOs raised awareness and advocated necessary policy changes with decision makers.</t>
  </si>
  <si>
    <t>Adaptation to Climate Change through Transboundary Flood Risk Management in the WB's</t>
  </si>
  <si>
    <t>Adaptation to Climate Change in transboundary flood risk management in the Western Balkans | GIZ</t>
  </si>
  <si>
    <t>Building capacity towards sustainable human capital development in North Macedonia</t>
  </si>
  <si>
    <t>https://www.greenclimate.fund/sites/default/files/document/north-macedonia-giz.pdf</t>
  </si>
  <si>
    <t>ComAct - Community Tailored Actions for Energy Poverty Mitigation</t>
  </si>
  <si>
    <t>https://comact-project.eu/</t>
  </si>
  <si>
    <t>EXCITE - Award Excellence, Invest in Trust: Tailored Energy Management Services for East
European Local Authorities</t>
  </si>
  <si>
    <t>http://www.excite-project.eu/</t>
  </si>
  <si>
    <t>REELIH - Residential Energy Efficiency for Low-Income Households</t>
  </si>
  <si>
    <t>https://getwarmhomes.org/our-approach/</t>
  </si>
  <si>
    <t>UDR - Enhancing Sustainable Urban Development of Roma
Communities</t>
  </si>
  <si>
    <t>The overall objective of the project is to contribute towards inclusive, efflcient and sustainable urban development, to improve housing condltions and enable further urban development, and to promote equal opportunities for social inclusion in housing, education and health for the Roma in municipalities of Suto Orizari and Veles.</t>
  </si>
  <si>
    <t>Energy efficient Homes - Reetail Ledning (EEH -  RL)</t>
  </si>
  <si>
    <t xml:space="preserve">Retail Lending (RL), energy efficiency program includes a set of activities that help those living in MFABs reduce their vulnerability to energy prices, bearing in mind climate change issues. </t>
  </si>
  <si>
    <t>SunRise - Prosumer Solar Energy</t>
  </si>
  <si>
    <t>https://www.euki.de/en/euki-projects/sunrise-prosumer-solar-energy/</t>
  </si>
  <si>
    <t>Transferring Visegrad Experience With Energy Efficiency Building Policies To North Macedonia</t>
  </si>
  <si>
    <t xml:space="preserve">The aim of the project is to create enabling environment for more effective implementation of housing and energy efficiency regulations, through higher involvement and participation of the relevant state and local authorities and promotion. </t>
  </si>
  <si>
    <t xml:space="preserve">ARSINOE- Climate resilient regions through systemic solutions and innovations </t>
  </si>
  <si>
    <t>https://arsinoe-project.eu/</t>
  </si>
  <si>
    <t>BEWARE -Development of Professional Courses in Building Resilience and Sustainability to Extreme Weather Events</t>
  </si>
  <si>
    <t>https://iege.edu.mk/project/beware/</t>
  </si>
  <si>
    <t>Water supply and wastewater treatment in Delchevo</t>
  </si>
  <si>
    <t>“Strengthening country capacities for climate change adaptation and mitigation and finalization of Country Work Programme for the Republic of North Macedonia”https://www.greenclimate.fund/document/country-programming-and-strategic-frameworks-support-north-macedonia-through-fao</t>
  </si>
  <si>
    <t xml:space="preserve">Expected outcomes: 
- Through this project, the NDA will aim to finalize the development of a Country Work Programme for the GCF with concrete priorities and a detailed pipeline of project/programme ideas (from public and private stakeholders, on national and local level) in the priority sectors identified - energy, transport, water resources, agriculture, waste, biodiversity, health, forestry, and cultural heritage - that will be implemented as part of North Macedonia’s efforts to tackle climate change.
- Based on the progress achieved under the first Readiness grant, the system for tracking, monitoring and streamlining of climate finance in the country will be finalized.
- Strengthening the capacities of different national stakeholders on issues related to the GCF will remain a focus, with a particular attention on increasing the private sector engagement in innovation and investments for climate action in the country’s priority sectors. 
-The project will also support transferring knowledge and experience at institutional level regarding the GCF accreditation process to enable the country to directly access the Fund. This includes identifying potential institutions at national level to initiate the accreditation process to become GCF Direct Access Entities.  </t>
  </si>
  <si>
    <t>“Building capacities towards sustainable and climate-resilient human capital development, enhancing readiness and access to climate finance in the health, education and social protection sectors of North Macedonia“</t>
  </si>
  <si>
    <t>Project components:
-	Component 1 - strengthening the mechanism for utilizing the financial opportunities of the GCF, i.e., strengthening the capacity of the NDA
-	Component 2 - developing climate change capacities in the Ministry of Health and stakeholders from the health sector, including the Institute of Public Health.
-	Component 3 – supporting the Ministry of Education and Science and the Bureau of Education Development for the integration of teaching tools for education for sustainable development and climate change in education
-	Component 4 – supporting the Ministry of Labor and Social Policy and the Employment Agency to develop a mechanism for coordination and stimulation of green and climate-smart jobs.
Realized activities:
-	Established project implementation team
-	Established working groups with relevant institutions
-	Organized initial meetings with all working groups, institutions, and other partners and projects.
-	Engaged national and international consultants.
-	Project visibility materials are created. 
-	First draft of online self-assessment tool for climate change.
-	Reports on the institutional and organizational gaps for climate change mainstreaming within the (1) MoH/IPH; (2) MoES/BDE; (3) MoLSP/EA; -	Job Description(s) for the focal point/team in charge of climate change topics, with recommendations of international best practices in (1) MoH/IPH; (2) MoES/BDE; (3) MoLSP/EA.
-	Conducting training on decarbonization in health sector and report on conducted training
-	Comprehensive report on the capacity needs assessment on educational sub-sectors: primary, secondary (including Vocational Education and Training), and higher education, formal and non-formal education on the integration of climate change issues.
-	Conducting training on sustainable development and climate change for education sector and report on conducted training on decarbonization in health sector.
-	Guidelines for enhancing climate change aspects in social development projects
-	Guidelines for integrating gender and human capital dimensions in project appraisal and design.</t>
  </si>
  <si>
    <t>Country Hydromet Diagnostics</t>
  </si>
  <si>
    <t>According to the proposed concept, the activities for the Hydrometeorological Capacity Diagnostics will be implemented by the Hydrometeorological Development Alliance established through the Global Meteorological Organization. The diagnostics will assess the efficiency and capacities of the Hydrometeorological Administration of the country, as well as all involved institutions and stakeholders that enable the generation of hydrometeorological data, their processing, as well as their contribution to the policy-making and decision-making processes. The diagnostics will detect where additional reinforcements and support are needed, including opportunities for financial support from the Alliance for Hydrometeorological Development, as well as financial support from the Green Climate Fund and other partners / sources.
I. It is expected that in the first phase, which will start with implementation in the period August - December 2020, a virtual assessment of the conditions / capacities in the country will be performed, for which activities have already started within the Technical Assistance provided by the Green Climate Fund. the state.
II. In the next phase during 2021, the World Meteorological Organization will test the tools / modules for climate information that they have created in order to improve the processes for collection and processing of hydrometeorological data and climate information systems.
III. This process will enable the creation of an Investment Program to improve the work of the Hydrometeorological Administration and other users of climate information, as well as to detect potential sources of funding for those investments.
IV. By involving in this process for the country, including the Directorate for Hydrometeorological Affairs and other state institutions, it will be possible to exchange experiences and knowledge from more developed countries, as well as other members of the World Meteorological Organization. The findings that will be obtained nationally, by all countries involved, will be synthesized in the Global Hydrometeorological Report on Defects and Challenges.</t>
  </si>
  <si>
    <t>FP 086 Green cities facilities (FP Full project)</t>
  </si>
  <si>
    <t>Energy • Energy efficiency and modernization of public buildings (hospitals, municipal buildings, schools, etc.).
• Modernization of public buildings via Energy Performance Contracts (“EnPC”) with Energy Saving Companies (“ESCO”).
• Climate adaptation building techniques including heat and solar management, and water reuse and efficiency technologies.
• Installation of building integrated (on-site) renewable energy systems.
Water and wastewater • Water system refurbishment, improvement and optimization including mains renewals, water storage, leak detection and network management to reduce water losses and alternative water sources.
• Introduce renewable energy and energy efficiency measures in drinking water and sanitation systems.
• Increase or improve municipal wastewater treatment and sanitation systems including the introduction of biogas generation, anaerobic digestion or energy generation at wastewater treatment facilities, and improved sludge management.
• Increase utilization of wastewater treatment byproducts for energy or nutrient applications.
• Introduction of green infrastructure measures throughout water and sanitation systems.
Municipal Energy (District Heating / Cooling) • Pipeline upgrade and replacement with modernpre-insulated pipes
• Biomass heat only boilers 
• Biomass combined heat and power (CHP) 
• District Heating Centralised solar collectors (also known as Solar DH)
• Large scale heat pumps 
• District Heating network pump upgrade and replacement with VSD equipped pumps
• Implementation of modern control systems (SCADA)
• Installation of Individual Heating Substations (IHS) 
• Installation of heat metering or heat cost allocators (HCAs)
Urban transport • Electric bus vehicles, facilities and charging infrastructure (battery and hybrid electric).
• Construction, expansion or improvement of electric tram or trolleybus (including hybrid battery electric) fleets, systems and/or infrastructure and facilities.
• Construction, expansion or improvement of suburban rail, metro and LRT fleets, systems and/or infrastructure and facilities.
• Electric ferry and water taxi fleets.
Street Lighting • Introducing LED lighting and associated infrastructure.
• Introducing energy saving measures through control and sensor systems and associated infrastructure.
Solid waste • Active or passive landfill gas collection systems (with or without energy production) and remediation activities (e.g. methane oxidation layers) as a part of the construction or improvement sanitary landfills.
• Mechanical-biological treatment plants, composting facilities and biogas plants.
• Innovative waste-to energy solutions in the local context and the production of refuse derived fuels.
• Source separation of recyclables and subsequent recycling value chains.</t>
  </si>
  <si>
    <t xml:space="preserve"> Further strengthening the capacities for effective implementation of the acquis in the field of industrial pollution </t>
  </si>
  <si>
    <t>Preparing of Long-term Strategy and Law on Climate Action</t>
  </si>
  <si>
    <t>https://euprojects.mk/maps/report/1849</t>
  </si>
  <si>
    <t>Communities Communicating Climate Change (CCCC)</t>
  </si>
  <si>
    <t>https://euprojects.mk/maps/report/300</t>
  </si>
  <si>
    <t>Enabling the path towards decarbonisation and protection of the environment</t>
  </si>
  <si>
    <t>https://euprojects.mk/maps/report/1704</t>
  </si>
  <si>
    <t>Improving Capacities for NATURA 2000 and CITES</t>
  </si>
  <si>
    <t>https://euprojects.mk/maps/report/2544</t>
  </si>
  <si>
    <t>Development of Environmental Monitoring and Information System (EMIS)</t>
  </si>
  <si>
    <t>https://cfcd.finance.gov.mk/wp-content/uploads/2021/04/IPA-II-Environment.pdf</t>
  </si>
  <si>
    <t>Improvement of the Wastewater Collection Infrastructure in the City of Skopje (Phase 1 – Works)</t>
  </si>
  <si>
    <t>Closure of non-compliance landfills and dumpsites – East region (Lot 1)</t>
  </si>
  <si>
    <t>Closure of non-compliance landfills and dumpsites – North-East region (Lot 2)</t>
  </si>
  <si>
    <t>Support in establishing Regional Waste Management System – Supply of collection vehicles (E &amp; NE regions, Phase 1)</t>
  </si>
  <si>
    <t>Improving the capacities for industrial pollution (IED/BAT)</t>
  </si>
  <si>
    <t>https://euprojects.mk/maps/report/2545</t>
  </si>
  <si>
    <t>Complete phase-out of remaining HCFC consumption (servicing sector), compliance measures, training &amp; policy; Stage II approved 2021 (total US$487,500; first tranche US$120,000 + support costs). UNIDO Downloads</t>
  </si>
  <si>
    <t>Institutional Strengthening for Montreal Protocol – Phase VII</t>
  </si>
  <si>
    <t>24-month IS support to NOU for licensing/quota, reporting (Art. 7), stakeholder coordination, awareness; Dec 2021–Dec 2023; budget US$169,404 (excl. agency support). UNIDO Downloads</t>
  </si>
  <si>
    <t>Enabling activities for HFC phase-down / KIP preparatory</t>
  </si>
  <si>
    <t>Enabling activities supporting ratification of Kigali Amendment (Feb 2020), HFC licensing/reporting framework; Budget US$95,000; UNIDO execution. UNIDO Downloads+1</t>
  </si>
  <si>
    <t>TCP/MCD/3705 – Increased Resilience of Agriculture Sector through Promotion of Climate-Smart Agriculture Practices</t>
  </si>
  <si>
    <t>FAO TCP to pilot/promote CSA practices (e.g., tunnels/greenhouse demo sites, farmer training) to increase resilience of agricultural production. USD 280,000; 01/01/2020–31/12/2021. Open Knowledge FAO+1</t>
  </si>
  <si>
    <t>CREATING ENABLING ENVIRONMENTS FOR ENHANCED CLIMATE RESILIENCE IN AGRICULTURE</t>
  </si>
  <si>
    <t>Armenia, Kyrgyzstan, North Macedonia and Tajikistan</t>
  </si>
  <si>
    <t>UNEP/GEF full-size project to strengthen SLM policy &amp; institutions, pilot SLM/SFM measures in north-western mountainous ecosystems; supports Soil Protection Law, updated LEAPs, erosion control pilots. open.unep.org+1</t>
  </si>
  <si>
    <t>UNEP/GEF project that supported proclamation of Shar Mountain National Park (June–July 2021); produced valorization &amp; socio-economic studies; strengthened PA system &amp; planning. UNEP - UN Environment Programme+1</t>
  </si>
  <si>
    <t>UNDP/GEF CBIT MSP to meet Article 13 transparency requirements; MRV systems, data, governance. climate-transparency-platform.org+1</t>
  </si>
  <si>
    <t>UNEP/GEF project approved FY2022; integrated landscape approach in Shar Mountains; grant US$3.713m; co-fin. US$54.875m. Implementation starts 15-Mar-2023 (added because approved in 2022). Global Environment Facility+2UNEP - UN Environment Programme+2</t>
  </si>
  <si>
    <t>Improving the management of the protected areas</t>
  </si>
  <si>
    <t>Grants &amp; pilots to strengthen PA management; biodiversity &amp; community wastewater pilots (ecosystem resilience). UNDP</t>
  </si>
  <si>
    <t>Restoration of Strumica River Basin (Phase 2)</t>
  </si>
  <si>
    <t>Integrated water resources &amp; flood-risk management; decentralized WWTP pilots; agro-runoff reduction; early warning. UNDP</t>
  </si>
  <si>
    <t>Improving Resilience to Floods in the Polog Region</t>
  </si>
  <si>
    <t>Regional flood-risk governance, infrastructure demos, flash-flood early warning, DRR legal alignment. UNDP</t>
  </si>
  <si>
    <t>Blended finance for RE/EE investments via local FIs; PBPs and TA for SMEs &amp; underserved households; expected +10.7 MW RE, –80,000 tCO₂. UNDP</t>
  </si>
  <si>
    <t>SCALING UP ACTIONS TO TACKLE AIR POLLUTION</t>
  </si>
  <si>
    <t>Support to 5 municipalities (Kavadarci, Kumanovo, Gostivar, Strumica, Struga) for air-quality plans, monitoring, equipment and priority measures. UNDP</t>
  </si>
  <si>
    <t>Public Sector Energy Efficiency Project (P149990)</t>
  </si>
  <si>
    <t>Reduce energy use in public sector; establish sustainable EE financing mechanism (incl. initial capital for EE Fund). World Bank+1</t>
  </si>
  <si>
    <t>Agriculture Modernization Project (P168014)</t>
  </si>
  <si>
    <t>Improve competitiveness in target agri subsectors &amp; strengthen institutions for EU alignment (climate-smart investments, cold-chain/markets). World Bank</t>
  </si>
  <si>
    <t>EU</t>
  </si>
  <si>
    <t>Switzerland</t>
  </si>
  <si>
    <t>Germany</t>
  </si>
  <si>
    <t>GIZ</t>
  </si>
  <si>
    <t>Swiss Government (SECO)</t>
  </si>
  <si>
    <t>Swedish International Development Cooperation Agency- SIDA</t>
  </si>
  <si>
    <t>USAID</t>
  </si>
  <si>
    <t>International Visegrad Fund (IVF)</t>
  </si>
  <si>
    <t>GCF and EBRD</t>
  </si>
  <si>
    <t>Multilateral Fund (Montreal Protocol)</t>
  </si>
  <si>
    <t>FAO TCP</t>
  </si>
  <si>
    <t>Sweden</t>
  </si>
  <si>
    <t>World Bank (IBRD)</t>
  </si>
  <si>
    <t>Co-PLAN, Institute for Habitat Development in Albania - LEAD COORDINATOR</t>
  </si>
  <si>
    <t>Center for Research and Policy Making</t>
  </si>
  <si>
    <t>Public Utility Vodovod Kocani and PU Solidarnost Vinica</t>
  </si>
  <si>
    <t>Organization</t>
  </si>
  <si>
    <t xml:space="preserve">Relevant Ministries of Environment in WB </t>
  </si>
  <si>
    <t>National Designated Authority,Cabinet of the Deputy Prime Minister in Charge of
Economic Affairs, Coordination of Economic Sectors
and Investments</t>
  </si>
  <si>
    <t>Habitat Macedonia</t>
  </si>
  <si>
    <t xml:space="preserve">Institute for Research in Environment, Civil Engineering and Energy, IECE </t>
  </si>
  <si>
    <t>Ministries in cell 9</t>
  </si>
  <si>
    <t>Ministry of health, Ministry of education and Ministry of social protection</t>
  </si>
  <si>
    <t>Hydromet</t>
  </si>
  <si>
    <t>The City of Skopje</t>
  </si>
  <si>
    <t xml:space="preserve">Ministry of Environment and Physical Planning, Republic of North Macedonia </t>
  </si>
  <si>
    <t>Government of RNM / MoEPP</t>
  </si>
  <si>
    <t>ECO-Svest (CSO)</t>
  </si>
  <si>
    <t>CSO (unspecified on card)</t>
  </si>
  <si>
    <t>MoEPP / National Ozone Unit (NOU)</t>
  </si>
  <si>
    <t>Ministries of Agriculture (MoA)</t>
  </si>
  <si>
    <t>(Multi-stakeholder; DRR institutions)</t>
  </si>
  <si>
    <t>Gov. of North Macedonia (with FIs)</t>
  </si>
  <si>
    <t>MoEPP &amp; 5 municipalities</t>
  </si>
  <si>
    <t>Government of RNM</t>
  </si>
  <si>
    <t>Government of RNM / MAFWE</t>
  </si>
  <si>
    <t xml:space="preserve">LEAD:Co-PLAN, Institute for Habitat Development in Albania
PARTNERS: University of Belgrade - Faculty of Geography (UB-GEF) in Serbia
Center for Economic Analyses (CEA) in North Macedonia
Nordregio, a pan-Nordic research organization based in Sweden
Politecnico di Torino (POLITO) in Italy
</t>
  </si>
  <si>
    <t>UNDP/Center for Research and Policy Making</t>
  </si>
  <si>
    <t>GIZ, Bovin and Center for Research and Policy Making</t>
  </si>
  <si>
    <t>Swiss Consultancy Company EBP</t>
  </si>
  <si>
    <t xml:space="preserve">Organization </t>
  </si>
  <si>
    <t>German International Cooperation, GIZ</t>
  </si>
  <si>
    <t>WMO</t>
  </si>
  <si>
    <t>ECO-Svest</t>
  </si>
  <si>
    <t>UNEP (ROE/Vienna)</t>
  </si>
  <si>
    <t>UNDP / MoEPP</t>
  </si>
  <si>
    <t>UNDP (with EBRD, IOM, UNECE)</t>
  </si>
  <si>
    <t>UNDP + municipalities</t>
  </si>
  <si>
    <t>Ministry of Finance (MSIP PIU)</t>
  </si>
  <si>
    <t>MAFWE / PIU</t>
  </si>
  <si>
    <t xml:space="preserve">Grant </t>
  </si>
  <si>
    <t>Loan</t>
  </si>
  <si>
    <t>Other Multisector</t>
  </si>
  <si>
    <t>Transport &amp; Storage</t>
  </si>
  <si>
    <t>Government &amp; Civil Society</t>
  </si>
  <si>
    <t>Water &amp; Sanitation</t>
  </si>
  <si>
    <t>Humanitarian Aid – Disaster prevention &amp; preparedness</t>
  </si>
  <si>
    <t>Energy Generation, Distribution &amp; Efficiency</t>
  </si>
  <si>
    <t>Education</t>
  </si>
  <si>
    <t>General Environmental Protection</t>
  </si>
  <si>
    <t>UA</t>
  </si>
  <si>
    <t>NR</t>
  </si>
  <si>
    <t>Crosscutting</t>
  </si>
  <si>
    <t>Energy – Transmission &amp; Distribution</t>
  </si>
  <si>
    <t>Energy – Renewable Generation</t>
  </si>
  <si>
    <t>Energy – Renewables Policy Support</t>
  </si>
  <si>
    <t>Energy – Distributed RES</t>
  </si>
  <si>
    <t>Energy – Utility-Scale RES</t>
  </si>
  <si>
    <t>Buildings – Residential Efficiency</t>
  </si>
  <si>
    <t>Buildings – Public Sector</t>
  </si>
  <si>
    <t>Buildings – Local Government</t>
  </si>
  <si>
    <t>Buildings – Commercial Efficiency</t>
  </si>
  <si>
    <t>Buildings – New Construction</t>
  </si>
  <si>
    <t>Buildings – High-Performance</t>
  </si>
  <si>
    <t>Industry – Energy Efficiency</t>
  </si>
  <si>
    <t>Industry – Process Modernization</t>
  </si>
  <si>
    <t>Transport – Rail Infrastructure</t>
  </si>
  <si>
    <t>Transport – Cross-Border Rail</t>
  </si>
  <si>
    <t>Transport – E-Mobility</t>
  </si>
  <si>
    <t>AFOLU – Forestry Protection</t>
  </si>
  <si>
    <t>AFOLU – Forestry Expansion</t>
  </si>
  <si>
    <t>AFOLU – Cropland Management</t>
  </si>
  <si>
    <t>AFOLU – Agriculture Energy</t>
  </si>
  <si>
    <t>Waste – Solid Waste Mgmt.</t>
  </si>
  <si>
    <t>Waste – Recycling &amp; Composting</t>
  </si>
  <si>
    <t>Reduction of network losses</t>
  </si>
  <si>
    <t>Large hydropower plants (IPP / PPP)</t>
  </si>
  <si>
    <t>Incentive scheme for renewables – feed-in tariff</t>
  </si>
  <si>
    <t>Incentive scheme for renewables – feed-in premium</t>
  </si>
  <si>
    <t>Solar rooftop programme for households and SMEs</t>
  </si>
  <si>
    <t>Renewable energy projects without incentives</t>
  </si>
  <si>
    <t>Comprehensive programme for deep energy retrofits in residential buildings</t>
  </si>
  <si>
    <t>Energy efficiency in central government buildings</t>
  </si>
  <si>
    <t>Energy efficiency in municipal buildings and services</t>
  </si>
  <si>
    <t>Energy retrofit of commercial buildings</t>
  </si>
  <si>
    <t>Construction of new energy-efficient buildings</t>
  </si>
  <si>
    <t>Promotion of passive buildings and advanced design standards</t>
  </si>
  <si>
    <t>Introduction of efficient electric motors in industry</t>
  </si>
  <si>
    <t>Deployment of advanced industrial technologies</t>
  </si>
  <si>
    <t>Modernization and increased use of railway transport</t>
  </si>
  <si>
    <t>Construction of railway interconnection to the Republic of Bulgaria</t>
  </si>
  <si>
    <t>Electrification of transport and EV infrastructure deployment</t>
  </si>
  <si>
    <t>Integrated management of forest fires</t>
  </si>
  <si>
    <t>National afforestation programme</t>
  </si>
  <si>
    <t>Use of biochar for carbon sequestration on agricultural land</t>
  </si>
  <si>
    <t>Deployment of photovoltaic irrigation systems in agriculture</t>
  </si>
  <si>
    <t>Landfill gas flaring for methane capture</t>
  </si>
  <si>
    <t>Mechanical and biological treatment (MBT) with composting in new landfills</t>
  </si>
  <si>
    <t>USD millions</t>
  </si>
  <si>
    <t>Concessional loan (EIB / EBRD / WBIF); guarantee for DSO investments</t>
  </si>
  <si>
    <t>DFI debt + guarantees (EIB / EBRD / IFC); IPP equity; grant for social and environmental safeguards</t>
  </si>
  <si>
    <t>Policy-linked concessional window + results-based grants (GCF / GEF)</t>
  </si>
  <si>
    <t>Blended support (GCF Private Sector Facility) + merchant risk guarantees</t>
  </si>
  <si>
    <t>Concessional credit lines via local banks (GCF / EBRD GEFF); guarantees; grants for low-income users</t>
  </si>
  <si>
    <t>Project finance (DFI debt + guarantees); IPP equity; grid integration TA</t>
  </si>
  <si>
    <t>Concessional loans + first-loss guarantees; RBF; social grants</t>
  </si>
  <si>
    <t>Sovereign concessional loan (EIB / EBRD / GCF) + technical assistance</t>
  </si>
  <si>
    <t>Municipal window (WBIF / IPA III) + grant co-financing; EPC support</t>
  </si>
  <si>
    <t>On-lending credit lines + portfolio guarantee (DFIs)</t>
  </si>
  <si>
    <t>Green mortgage lines + TA for building code implementation</t>
  </si>
  <si>
    <t>Blended loans + grants for early adopters; TA for architects / builders</t>
  </si>
  <si>
    <t>Credit lines + guarantees; vendor finance; TA for audits</t>
  </si>
  <si>
    <t>Blended finance + innovation grants (UNIDO / GCF)</t>
  </si>
  <si>
    <t>Sovereign concessional loan + WBIF grant</t>
  </si>
  <si>
    <t>Blended loan (EIB / WBIF / IPA) + grant</t>
  </si>
  <si>
    <t>Blended finance (GCF / EIB / EBRD); grants for public charging &amp; early fleets</t>
  </si>
  <si>
    <t>Grants / results-based payments (GEF / GCF / FAO) + TA</t>
  </si>
  <si>
    <t>Grants / VCM / REDD+ results-based payments</t>
  </si>
  <si>
    <t>Results-based payments; VCM; agri-credit lines (FAO / GCF)</t>
  </si>
  <si>
    <t>Concessional agri-credit + grant (FAO / GCF / IFAD)</t>
  </si>
  <si>
    <t>PPP + concessional loan (EIB / EBRD) + EU grant</t>
  </si>
  <si>
    <t>PPP + concessional loan + EU / WBIF grant</t>
  </si>
  <si>
    <r>
      <t>Sector</t>
    </r>
    <r>
      <rPr>
        <i/>
        <vertAlign val="superscript"/>
        <sz val="9"/>
        <rFont val="Times New Roman"/>
        <family val="1"/>
      </rPr>
      <t>c</t>
    </r>
  </si>
  <si>
    <r>
      <t>Subsector</t>
    </r>
    <r>
      <rPr>
        <i/>
        <vertAlign val="superscript"/>
        <sz val="9"/>
        <rFont val="Times New Roman"/>
        <family val="1"/>
      </rPr>
      <t>c</t>
    </r>
  </si>
  <si>
    <r>
      <t>Title of activity, programme, project or other</t>
    </r>
    <r>
      <rPr>
        <i/>
        <vertAlign val="superscript"/>
        <sz val="9"/>
        <rFont val="Times New Roman"/>
        <family val="1"/>
      </rPr>
      <t xml:space="preserve">c, d </t>
    </r>
  </si>
  <si>
    <r>
      <t>Programme/ project description</t>
    </r>
    <r>
      <rPr>
        <i/>
        <vertAlign val="superscript"/>
        <sz val="9"/>
        <rFont val="Times New Roman"/>
        <family val="1"/>
      </rPr>
      <t>c</t>
    </r>
  </si>
  <si>
    <r>
      <t>Expected time frame</t>
    </r>
    <r>
      <rPr>
        <i/>
        <vertAlign val="superscript"/>
        <sz val="9"/>
        <rFont val="Times New Roman"/>
        <family val="1"/>
      </rPr>
      <t>c</t>
    </r>
  </si>
  <si>
    <r>
      <t>Expected financial instrument</t>
    </r>
    <r>
      <rPr>
        <i/>
        <vertAlign val="superscript"/>
        <sz val="9"/>
        <rFont val="Times New Roman"/>
        <family val="1"/>
      </rPr>
      <t>c</t>
    </r>
  </si>
  <si>
    <r>
      <t>Type of support</t>
    </r>
    <r>
      <rPr>
        <i/>
        <vertAlign val="superscript"/>
        <sz val="9"/>
        <rFont val="Times New Roman"/>
        <family val="1"/>
      </rPr>
      <t>c</t>
    </r>
  </si>
  <si>
    <r>
      <t>Contribution to technology development and transfer objectives</t>
    </r>
    <r>
      <rPr>
        <i/>
        <vertAlign val="superscript"/>
        <sz val="9"/>
        <rFont val="Times New Roman"/>
        <family val="1"/>
      </rPr>
      <t>c</t>
    </r>
  </si>
  <si>
    <r>
      <t>Contribution to capacity-building objectives</t>
    </r>
    <r>
      <rPr>
        <i/>
        <vertAlign val="superscript"/>
        <sz val="9"/>
        <rFont val="Times New Roman"/>
        <family val="1"/>
      </rPr>
      <t>c</t>
    </r>
  </si>
  <si>
    <r>
      <t>Whether the activity is anchored in a national strategy and/or an NDC</t>
    </r>
    <r>
      <rPr>
        <i/>
        <vertAlign val="superscript"/>
        <sz val="9"/>
        <rFont val="Times New Roman"/>
        <family val="1"/>
      </rPr>
      <t>c</t>
    </r>
  </si>
  <si>
    <r>
      <t>Expected use, impact and estimated results</t>
    </r>
    <r>
      <rPr>
        <i/>
        <vertAlign val="superscript"/>
        <sz val="9"/>
        <rFont val="Times New Roman"/>
        <family val="1"/>
      </rPr>
      <t>c</t>
    </r>
  </si>
  <si>
    <r>
      <t>Additional information</t>
    </r>
    <r>
      <rPr>
        <i/>
        <vertAlign val="superscript"/>
        <sz val="9"/>
        <rFont val="Times New Roman"/>
        <family val="1"/>
      </rPr>
      <t>f</t>
    </r>
  </si>
  <si>
    <t>Losses reduced ~10–15%; ~0.5 MtCO₂/yr by 2030; improved reliability, fewer outages.</t>
  </si>
  <si>
    <t>+600–700 MW RE; dispatchable capacity; ~1.2 MtCO₂/yr avoided; drought-resilient supply.</t>
  </si>
  <si>
    <t>~1.5 GW additional RE through 2035; bankability for small/medium projects.</t>
  </si>
  <si>
    <t>Accelerates competitive RE; lowers LCOE; de-risks merchant exposure.</t>
  </si>
  <si>
    <t>~200 MW rooftop PV; bills down 30–60%; peak-load relief; ~0.3 MtCO₂/yr.</t>
  </si>
  <si>
    <t>~1 GW new RE; system flexibility; ~1.0 MtCO₂/yr avoided.</t>
  </si>
  <si>
    <t>50k dwellings; ~60% energy savings; ~0.9 MtCO₂/yr; comfort &amp; health gains.</t>
  </si>
  <si>
    <t>500+ facilities; 30–45% savings; budget relief; demo effect.</t>
  </si>
  <si>
    <t>25–40% electricity savings; improved local services; reduced O&amp;M.</t>
  </si>
  <si>
    <t>~2 million m² modernized; 25–35% energy savings; competitiveness gains.</t>
  </si>
  <si>
    <t>≥20% of new builds NZEB by 2030; long-lived emissions lock-in avoided.</t>
  </si>
  <si>
    <t>Flagship net-zero stock; tech cost curve down; strong demonstration.</t>
  </si>
  <si>
    <t>20k motors replaced; ~25% savings; ~0.4 MtCO₂/yr.</t>
  </si>
  <si>
    <t>Lower energy intensity 15–30%; productivity gains; competitiveness.</t>
  </si>
  <si>
    <t>Modal shift; ~15% GHG cut on corridors; air/noise benefits.</t>
  </si>
  <si>
    <t>Travel time ↓, freight shift to rail; regional integration.</t>
  </si>
  <si>
    <t>50k EVs by 2030; ~0.7 MtCO₂/yr; urban air-quality gains.</t>
  </si>
  <si>
    <t>Burned area ↓ ~30%; carbon-stock resilience; biodiversity protection.</t>
  </si>
  <si>
    <t>+20k ha; ~5 MtCO₂ cumulative by 2050; soil &amp; water co-benefits.</t>
  </si>
  <si>
    <t>50k ha treated; +yields; ~0.1 MtCO₂e/yr sequestered.</t>
  </si>
  <si>
    <t>10k farms; diesel displacement; improved water security and yields.</t>
  </si>
  <si>
    <t>Capture ≥70% methane; ~15 GWh/yr; ~0.3 MtCO₂e/yr reduction.</t>
  </si>
  <si>
    <t>50% organic diversion; methane reduction; circular-economy jobs.</t>
  </si>
  <si>
    <t>Mitigation &amp; Adaptation</t>
  </si>
  <si>
    <t>HCFC Phase-out Management Plan (HPMP) – Stage II (first tranche)</t>
  </si>
  <si>
    <t>Joint SDG Fund (+ EBRD credit; Gov. NMK; local FIs)</t>
  </si>
  <si>
    <r>
      <t>Title of activity, programme, project or other</t>
    </r>
    <r>
      <rPr>
        <i/>
        <vertAlign val="superscript"/>
        <sz val="9"/>
        <rFont val="Times New Roman"/>
        <family val="1"/>
      </rPr>
      <t>c, d</t>
    </r>
  </si>
  <si>
    <r>
      <t>Channel</t>
    </r>
    <r>
      <rPr>
        <i/>
        <vertAlign val="superscript"/>
        <sz val="9"/>
        <rFont val="Times New Roman"/>
        <family val="1"/>
      </rPr>
      <t>c</t>
    </r>
  </si>
  <si>
    <r>
      <t>Recipient entity</t>
    </r>
    <r>
      <rPr>
        <i/>
        <vertAlign val="superscript"/>
        <sz val="9"/>
        <rFont val="Times New Roman"/>
        <family val="1"/>
      </rPr>
      <t>c</t>
    </r>
  </si>
  <si>
    <r>
      <t>Implementing entity</t>
    </r>
    <r>
      <rPr>
        <i/>
        <vertAlign val="superscript"/>
        <sz val="9"/>
        <rFont val="Times New Roman"/>
        <family val="1"/>
      </rPr>
      <t>c</t>
    </r>
  </si>
  <si>
    <r>
      <t>Amount received_x000D_
(climate-specific)</t>
    </r>
    <r>
      <rPr>
        <i/>
        <vertAlign val="superscript"/>
        <sz val="9"/>
        <rFont val="Times New Roman"/>
        <family val="1"/>
      </rPr>
      <t>c</t>
    </r>
  </si>
  <si>
    <r>
      <t>Time frame</t>
    </r>
    <r>
      <rPr>
        <i/>
        <vertAlign val="superscript"/>
        <sz val="9"/>
        <rFont val="Times New Roman"/>
        <family val="1"/>
      </rPr>
      <t>c</t>
    </r>
  </si>
  <si>
    <r>
      <t>Financial instrument</t>
    </r>
    <r>
      <rPr>
        <i/>
        <vertAlign val="superscript"/>
        <sz val="9"/>
        <rFont val="Times New Roman"/>
        <family val="1"/>
      </rPr>
      <t>c</t>
    </r>
  </si>
  <si>
    <r>
      <t>Status</t>
    </r>
    <r>
      <rPr>
        <i/>
        <vertAlign val="superscript"/>
        <sz val="9"/>
        <rFont val="Times New Roman"/>
        <family val="1"/>
      </rPr>
      <t>c</t>
    </r>
  </si>
  <si>
    <r>
      <t>Status of activity</t>
    </r>
    <r>
      <rPr>
        <i/>
        <vertAlign val="superscript"/>
        <sz val="9"/>
        <rFont val="Times New Roman"/>
        <family val="1"/>
      </rPr>
      <t>c</t>
    </r>
  </si>
  <si>
    <r>
      <t>Use, impact and results</t>
    </r>
    <r>
      <rPr>
        <i/>
        <vertAlign val="superscript"/>
        <sz val="9"/>
        <rFont val="Times New Roman"/>
        <family val="1"/>
      </rPr>
      <t>c</t>
    </r>
  </si>
  <si>
    <r>
      <t xml:space="preserve">Water &amp; Sanitation </t>
    </r>
    <r>
      <rPr>
        <i/>
        <sz val="9"/>
        <color theme="1"/>
        <rFont val="Times New Roman"/>
        <family val="1"/>
      </rPr>
      <t>(solid/organic waste management)</t>
    </r>
  </si>
  <si>
    <r>
      <t xml:space="preserve">Other Multisector </t>
    </r>
    <r>
      <rPr>
        <i/>
        <sz val="9"/>
        <color theme="1"/>
        <rFont val="Times New Roman"/>
        <family val="1"/>
      </rPr>
      <t>(urban development/management)</t>
    </r>
  </si>
  <si>
    <r>
      <t xml:space="preserve">General Environmental Protection </t>
    </r>
    <r>
      <rPr>
        <i/>
        <sz val="9"/>
        <color theme="1"/>
        <rFont val="Times New Roman"/>
        <family val="1"/>
      </rPr>
      <t>(climate policy/admin &amp; finance readiness)</t>
    </r>
  </si>
  <si>
    <r>
      <t xml:space="preserve">Other Multisector </t>
    </r>
    <r>
      <rPr>
        <i/>
        <sz val="9"/>
        <color theme="1"/>
        <rFont val="Times New Roman"/>
        <family val="1"/>
      </rPr>
      <t>(health, education, social protection – cross-sector)</t>
    </r>
  </si>
  <si>
    <r>
      <t xml:space="preserve">General Environmental Protection </t>
    </r>
    <r>
      <rPr>
        <i/>
        <sz val="9"/>
        <color theme="1"/>
        <rFont val="Times New Roman"/>
        <family val="1"/>
      </rPr>
      <t>(hydro-met diagnostics/monitoring &amp; planning)</t>
    </r>
  </si>
  <si>
    <r>
      <t xml:space="preserve">Other Multisector </t>
    </r>
    <r>
      <rPr>
        <i/>
        <sz val="9"/>
        <color theme="1"/>
        <rFont val="Times New Roman"/>
        <family val="1"/>
      </rPr>
      <t>(green cities – multi-subsector urban investment)</t>
    </r>
  </si>
  <si>
    <r>
      <t xml:space="preserve">General Environmental Protection </t>
    </r>
    <r>
      <rPr>
        <i/>
        <sz val="9"/>
        <color theme="1"/>
        <rFont val="Times New Roman"/>
        <family val="1"/>
      </rPr>
      <t>(industrial pollution/IED/BAT)</t>
    </r>
  </si>
  <si>
    <r>
      <t xml:space="preserve">General Environmental Protection </t>
    </r>
    <r>
      <rPr>
        <i/>
        <sz val="9"/>
        <color theme="1"/>
        <rFont val="Times New Roman"/>
        <family val="1"/>
      </rPr>
      <t>(long-term climate strategy &amp; law)</t>
    </r>
  </si>
  <si>
    <r>
      <t xml:space="preserve">Government &amp; Civil Society </t>
    </r>
    <r>
      <rPr>
        <i/>
        <sz val="9"/>
        <color theme="1"/>
        <rFont val="Times New Roman"/>
        <family val="1"/>
      </rPr>
      <t>(CSO awareness/advocacy)</t>
    </r>
  </si>
  <si>
    <r>
      <t xml:space="preserve">Government &amp; Civil Society </t>
    </r>
    <r>
      <rPr>
        <i/>
        <sz val="9"/>
        <color theme="1"/>
        <rFont val="Times New Roman"/>
        <family val="1"/>
      </rPr>
      <t>(CSO advocacy for decarbonisation)</t>
    </r>
  </si>
  <si>
    <r>
      <t xml:space="preserve">General Environmental Protection </t>
    </r>
    <r>
      <rPr>
        <i/>
        <sz val="9"/>
        <color theme="1"/>
        <rFont val="Times New Roman"/>
        <family val="1"/>
      </rPr>
      <t>(biodiversity/NATURA 2000/CITES)</t>
    </r>
  </si>
  <si>
    <r>
      <t xml:space="preserve">General Environmental Protection </t>
    </r>
    <r>
      <rPr>
        <i/>
        <sz val="9"/>
        <color theme="1"/>
        <rFont val="Times New Roman"/>
        <family val="1"/>
      </rPr>
      <t>(environmental monitoring/EMIS)</t>
    </r>
  </si>
  <si>
    <r>
      <t xml:space="preserve">Water &amp; Sanitation </t>
    </r>
    <r>
      <rPr>
        <i/>
        <sz val="9"/>
        <color theme="1"/>
        <rFont val="Times New Roman"/>
        <family val="1"/>
      </rPr>
      <t>(wastewater collection/WWTP prep)</t>
    </r>
  </si>
  <si>
    <r>
      <t xml:space="preserve">Water &amp; Sanitation </t>
    </r>
    <r>
      <rPr>
        <i/>
        <sz val="9"/>
        <color theme="1"/>
        <rFont val="Times New Roman"/>
        <family val="1"/>
      </rPr>
      <t>(landfill closure – solid waste)</t>
    </r>
  </si>
  <si>
    <r>
      <t xml:space="preserve">Water &amp; Sanitation </t>
    </r>
    <r>
      <rPr>
        <i/>
        <sz val="9"/>
        <color theme="1"/>
        <rFont val="Times New Roman"/>
        <family val="1"/>
      </rPr>
      <t>(waste collection vehicles – solid waste)</t>
    </r>
  </si>
  <si>
    <r>
      <t xml:space="preserve">General Environmental Protection </t>
    </r>
    <r>
      <rPr>
        <i/>
        <sz val="9"/>
        <color theme="1"/>
        <rFont val="Times New Roman"/>
        <family val="1"/>
      </rPr>
      <t>(industrial pollution control)</t>
    </r>
  </si>
  <si>
    <r>
      <t xml:space="preserve">General Environmental Protection </t>
    </r>
    <r>
      <rPr>
        <i/>
        <sz val="9"/>
        <color theme="1"/>
        <rFont val="Times New Roman"/>
        <family val="1"/>
      </rPr>
      <t>(Montreal Protocol – ODS/ozone)</t>
    </r>
  </si>
  <si>
    <r>
      <t xml:space="preserve">General Environmental Protection </t>
    </r>
    <r>
      <rPr>
        <i/>
        <sz val="9"/>
        <color theme="1"/>
        <rFont val="Times New Roman"/>
        <family val="1"/>
      </rPr>
      <t>(Institutional Strengthening – MP)</t>
    </r>
  </si>
  <si>
    <r>
      <t xml:space="preserve">General Environmental Protection </t>
    </r>
    <r>
      <rPr>
        <i/>
        <sz val="9"/>
        <color theme="1"/>
        <rFont val="Times New Roman"/>
        <family val="1"/>
      </rPr>
      <t>(HFC enabling/Kigali)</t>
    </r>
  </si>
  <si>
    <r>
      <t xml:space="preserve">Agriculture </t>
    </r>
    <r>
      <rPr>
        <i/>
        <sz val="9"/>
        <color theme="1"/>
        <rFont val="Times New Roman"/>
        <family val="1"/>
      </rPr>
      <t>(climate-smart agriculture)</t>
    </r>
  </si>
  <si>
    <r>
      <t xml:space="preserve">Agriculture </t>
    </r>
    <r>
      <rPr>
        <i/>
        <sz val="9"/>
        <color theme="1"/>
        <rFont val="Times New Roman"/>
        <family val="1"/>
      </rPr>
      <t>(resilience in agriculture – multi-country)</t>
    </r>
  </si>
  <si>
    <r>
      <t xml:space="preserve">Promoting Sustainable Land Management (SLM) through strengthening legal &amp; institutional framework, capacity building and restoration of vulnerable mountain landscapes (GEF ID </t>
    </r>
    <r>
      <rPr>
        <b/>
        <sz val="9"/>
        <color theme="1"/>
        <rFont val="Times New Roman"/>
        <family val="1"/>
      </rPr>
      <t>9759</t>
    </r>
    <r>
      <rPr>
        <sz val="9"/>
        <color theme="1"/>
        <rFont val="Times New Roman"/>
        <family val="1"/>
      </rPr>
      <t>)</t>
    </r>
  </si>
  <si>
    <r>
      <t xml:space="preserve">General Environmental Protection </t>
    </r>
    <r>
      <rPr>
        <i/>
        <sz val="9"/>
        <color theme="1"/>
        <rFont val="Times New Roman"/>
        <family val="1"/>
      </rPr>
      <t>(sustainable land management/erosion)</t>
    </r>
  </si>
  <si>
    <r>
      <t xml:space="preserve">Achieving Biodiversity Conservation through Creation and Effective Management of Protected Areas &amp; Mainstreaming Biodiversity into Land-Use Planning (GEF ID </t>
    </r>
    <r>
      <rPr>
        <b/>
        <sz val="9"/>
        <color theme="1"/>
        <rFont val="Times New Roman"/>
        <family val="1"/>
      </rPr>
      <t>5528</t>
    </r>
    <r>
      <rPr>
        <sz val="9"/>
        <color theme="1"/>
        <rFont val="Times New Roman"/>
        <family val="1"/>
      </rPr>
      <t>)</t>
    </r>
  </si>
  <si>
    <r>
      <t xml:space="preserve">General Environmental Protection </t>
    </r>
    <r>
      <rPr>
        <i/>
        <sz val="9"/>
        <color theme="1"/>
        <rFont val="Times New Roman"/>
        <family val="1"/>
      </rPr>
      <t>(protected areas/biodiversity)</t>
    </r>
  </si>
  <si>
    <t>CBIT – Strengthening institutional &amp; technical Macedonian capacities to enhance transparency (Paris Agreement) (GEF-10042)</t>
  </si>
  <si>
    <r>
      <t xml:space="preserve">General Environmental Protection </t>
    </r>
    <r>
      <rPr>
        <i/>
        <sz val="9"/>
        <color theme="1"/>
        <rFont val="Times New Roman"/>
        <family val="1"/>
      </rPr>
      <t>(CBIT – transparency/MRV)</t>
    </r>
  </si>
  <si>
    <t>Biodiversity Conservation, Sustainable Land Management &amp; Sustainable Tourism Development (GEF-10676)</t>
  </si>
  <si>
    <r>
      <t xml:space="preserve">General Environmental Protection </t>
    </r>
    <r>
      <rPr>
        <i/>
        <sz val="9"/>
        <color theme="1"/>
        <rFont val="Times New Roman"/>
        <family val="1"/>
      </rPr>
      <t>(biodiversity/SLM &amp; tourism)</t>
    </r>
  </si>
  <si>
    <r>
      <t xml:space="preserve">General Environmental Protection </t>
    </r>
    <r>
      <rPr>
        <i/>
        <sz val="9"/>
        <color theme="1"/>
        <rFont val="Times New Roman"/>
        <family val="1"/>
      </rPr>
      <t>(PA management)</t>
    </r>
  </si>
  <si>
    <r>
      <t xml:space="preserve">Water &amp; Sanitation </t>
    </r>
    <r>
      <rPr>
        <i/>
        <sz val="9"/>
        <color theme="1"/>
        <rFont val="Times New Roman"/>
        <family val="1"/>
      </rPr>
      <t>(river basin/IWRM; WWTP pilots)</t>
    </r>
  </si>
  <si>
    <r>
      <t xml:space="preserve">Humanitarian Aid – Disaster prevention &amp; preparedness </t>
    </r>
    <r>
      <rPr>
        <i/>
        <sz val="9"/>
        <color theme="1"/>
        <rFont val="Times New Roman"/>
        <family val="1"/>
      </rPr>
      <t>(flood resilience/DRR)</t>
    </r>
  </si>
  <si>
    <t>Green Finance Facility to Improve Air Quality &amp; Combat Climate Change (UN Joint Programme)</t>
  </si>
  <si>
    <r>
      <t xml:space="preserve">General Environmental Protection </t>
    </r>
    <r>
      <rPr>
        <i/>
        <sz val="9"/>
        <color theme="1"/>
        <rFont val="Times New Roman"/>
        <family val="1"/>
      </rPr>
      <t>(air-pollution abatement/municipal AQ plans)</t>
    </r>
  </si>
  <si>
    <t>2022–2025</t>
  </si>
  <si>
    <t>2022–2024</t>
  </si>
  <si>
    <t>2016–2024</t>
  </si>
  <si>
    <t>2021–2025</t>
  </si>
  <si>
    <t>2018–2021</t>
  </si>
  <si>
    <t>2020–2023</t>
  </si>
  <si>
    <t>2017–2022</t>
  </si>
  <si>
    <t>2019–2023</t>
  </si>
  <si>
    <t>2010–ongoing</t>
  </si>
  <si>
    <t>2021–2022</t>
  </si>
  <si>
    <t>2020–2022</t>
  </si>
  <si>
    <t>2019–ongoing</t>
  </si>
  <si>
    <t>2020–2021</t>
  </si>
  <si>
    <t>2019–2020</t>
  </si>
  <si>
    <t>2018–2020</t>
  </si>
  <si>
    <t>2019–2021</t>
  </si>
  <si>
    <t>2017–2021</t>
  </si>
  <si>
    <t>2023–2024</t>
  </si>
  <si>
    <t>2021–2028</t>
  </si>
  <si>
    <t>2021–2023</t>
  </si>
  <si>
    <t>2020–2025</t>
  </si>
  <si>
    <t>2016–2022</t>
  </si>
  <si>
    <t>2019–2022</t>
  </si>
  <si>
    <t>2023–2028</t>
  </si>
  <si>
    <t>2015–2020</t>
  </si>
  <si>
    <t>2015–2021</t>
  </si>
  <si>
    <t>2017–2024</t>
  </si>
  <si>
    <t>2022–2026</t>
  </si>
  <si>
    <r>
      <t>Sector</t>
    </r>
    <r>
      <rPr>
        <i/>
        <vertAlign val="superscript"/>
        <sz val="9"/>
        <rFont val="Times New Roman"/>
        <family val="1"/>
      </rPr>
      <t>c</t>
    </r>
    <r>
      <rPr>
        <i/>
        <sz val="9"/>
        <color theme="1"/>
        <rFont val="Times New Roman"/>
        <family val="1"/>
        <charset val="204"/>
      </rPr>
      <t xml:space="preserve"> </t>
    </r>
  </si>
  <si>
    <t>A knowledge Alliance in Eco-Innovation Entrepreneurship to Boost SMEs Competitiveness</t>
  </si>
  <si>
    <t>To establish a knowledge alliance between higher education institutions and businesses to promote eco-innovative entrepreneurship in the Balkans through joint implementation of activities focused on advancing innovation in eco-entrepreneurship management and the sustainable economy.</t>
  </si>
  <si>
    <t>01.12.2017 – 28.02.2021</t>
  </si>
  <si>
    <t>UKLO</t>
  </si>
  <si>
    <t>BalcanMed</t>
  </si>
  <si>
    <t>Capacity Building</t>
  </si>
  <si>
    <t>Project Title</t>
  </si>
  <si>
    <t>Project Description</t>
  </si>
  <si>
    <t>Main Donor</t>
  </si>
  <si>
    <t>Time frame</t>
  </si>
  <si>
    <t>Project Status</t>
  </si>
  <si>
    <t>Beneficiary institution</t>
  </si>
  <si>
    <t>Sector</t>
  </si>
  <si>
    <t>Type of support</t>
  </si>
  <si>
    <t>Finished</t>
  </si>
  <si>
    <t>Green Economy – Eco-Innovation, Entrepreneurship and Higher Education</t>
  </si>
  <si>
    <t> NA</t>
  </si>
  <si>
    <t>CA22129 - InsectAI - Using Image-based AI for Insect Monitoring &amp; Conservation (InsectAI)</t>
  </si>
  <si>
    <t>The InsectAI COST Action aims to support large-scale insect monitoring and conservation using image-based AI technologies, by uniting researchers and stakeholders across Europe to build capacity, drive innovation, and inform EU biodiversity policies. Through workshops and collaborative efforts, it will develop standardised tools for image collection, processing, and data analysis to enable effective, evidence-based conservation actions.</t>
  </si>
  <si>
    <t>COST</t>
  </si>
  <si>
    <t>2023-2027</t>
  </si>
  <si>
    <t>Active</t>
  </si>
  <si>
    <t>UGD</t>
  </si>
  <si>
    <t>Climate, Energy and Mobility</t>
  </si>
  <si>
    <t>Adaptation + Capacity Building</t>
  </si>
  <si>
    <t>CA22157 Reproductive Enhancement of CROP resilience to extreme climate – RECROP</t>
  </si>
  <si>
    <t>The RECROP project brings together experts from multiple disciplines to develop climate-resilient crop varieties by understanding and enhancing the reproductive stress tolerance of key food crops. Through research, training, and policy engagement, RECROP will identify genetic and physiological factors of crop sensitivity, propose sustainable treatments, and support the development of future agriculture and biotechnology strategies.</t>
  </si>
  <si>
    <t>2021-2025</t>
  </si>
  <si>
    <t>Agriculture and Food</t>
  </si>
  <si>
    <t>ERASMUS+</t>
  </si>
  <si>
    <t>KS</t>
  </si>
  <si>
    <t>2024-2026</t>
  </si>
  <si>
    <t>Digital Skills in Construction and Vocational Education</t>
  </si>
  <si>
    <t>EcoMinds</t>
  </si>
  <si>
    <t>Improving Environmental Data Collection through Machine Learning and Database Systems</t>
  </si>
  <si>
    <t>01.10.2024 – 31.03.2027</t>
  </si>
  <si>
    <t>UKIM</t>
  </si>
  <si>
    <t>Environmental Monitoring and Data Technologies</t>
  </si>
  <si>
    <t>EvolvEV</t>
  </si>
  <si>
    <t>EvolvEV empowers students and young engineers in electric mobility through free modular courses, expert workshops, and business competitions, supporting EU decarbonization goals and promoting green digital skills in higher education.</t>
  </si>
  <si>
    <t>01.12.2023 – 30.11.2025</t>
  </si>
  <si>
    <t>Green Mobility and Education Innovation</t>
  </si>
  <si>
    <t>Mitigation + Capacity Building</t>
  </si>
  <si>
    <t>CARBONICA - Carbon Initiative for Climate-resilient Agriculture</t>
  </si>
  <si>
    <t>The CARBONICA project aims to establish an Excellence Hub by connecting the innovation ecosystems of Cyprus, Greece, and North Macedonia in the field of carbon farming. By leveraging advanced technologies such as Earth Observation, in situ data, and digital agriculture, the project will enhance regional innovation capacity and provide access to excellence for all relevant stakeholders.</t>
  </si>
  <si>
    <t>EU H2020</t>
  </si>
  <si>
    <t>01.01.2023 31.12.2026</t>
  </si>
  <si>
    <t>AG Futura Technologii DOOEL Skopje</t>
  </si>
  <si>
    <t>TowaRd market-based skills for sustAINable Energy Efficient construction</t>
  </si>
  <si>
    <t>The project aims to increase the number of skilled building professionals by upgrading qualification schemes and developing training programs for energy efficiency (EE) and renewable energy (RES) occupations, supported by a Knowledge Centre with capacity for wide replication. It also seeks to raise awareness on BIM tools, improve construction quality and energy performance, and enhance market recognition and collaboration among building sector professionals.</t>
  </si>
  <si>
    <t>01.05.2018 - 31.10.2020</t>
  </si>
  <si>
    <t>Economic Chamber of North Macedonia</t>
  </si>
  <si>
    <t>Kreacija Association of Business and Consultants Skopje</t>
  </si>
  <si>
    <t>Association of Engineering Societies – Engineering Institution of Macedonia Skopje</t>
  </si>
  <si>
    <t>Javna Ustanova Centar za Obrazovanie na Vozrasnite Skopje</t>
  </si>
  <si>
    <t>Energy – Vocational Education and Training, Green Skills and Energy Efficiency in Construction</t>
  </si>
  <si>
    <t>BIMcert – 1. Construction skills, 2. Energy efficiency, 3. Regulating supply chains, 4. Tackling climate change</t>
  </si>
  <si>
    <t>The project aims to create a transparent training model and toolkit that empowers the construction industry to contribute to a greener built environment. It focuses on developing practical, industry-driven training materials that integrate sustainability, renewable energy, and BIM technologies.</t>
  </si>
  <si>
    <t>01.03.2018 - 31.01.2020</t>
  </si>
  <si>
    <t>Private Scientific Institution, Institute for Research in Environment, Civil Engineering and Energy, Skopje</t>
  </si>
  <si>
    <t>Green Construction – Sustainable Building, Vocational Training and BIM Integration</t>
  </si>
  <si>
    <t>Integrating and managing services for the European Open Science Cloud</t>
  </si>
  <si>
    <t>The EOSC-hub project develops the integration and management system for the European Open Science Cloud, providing researchers with a single access point to services, data, and tools from major European e-infrastructures. It enhances cross-border scientific collaboration, fosters digital innovation with industry, and promotes interoperability and open standards to support advanced, data-driven research globally.</t>
  </si>
  <si>
    <t>01.01.2018 - 31.03.2021</t>
  </si>
  <si>
    <t>Digital Infrastructure – Open Science, e-Infrastructures, and Research Data Management</t>
  </si>
  <si>
    <t>EOSC Future</t>
  </si>
  <si>
    <t>The EOSC Future project aims to advance the European Open Science Cloud by integrating and connecting e-infrastructures, research communities, and Open Science initiatives under a unified platform. Through six strategic pillars, it fosters scientific excellence, innovation, interoperability, and engagement, enabling stakeholders across Europe to collaboratively publish, access, and reuse data and services for research, education, and societal benefit.</t>
  </si>
  <si>
    <t>01.04.2021 - 31.03.2024</t>
  </si>
  <si>
    <t>Digital Infrastructure – Open Science, Research Innovation Platforms, and Data Interoperability</t>
  </si>
  <si>
    <t>Seismology and Earthquake Engineering Research Infrastructure Alliance for Europe</t>
  </si>
  <si>
    <t>The SERA project (Seismology and Earthquake Engineering Research Infrastructure Alliance for Europe) aims to enhance access to data, services, and high-end research infrastructures in seismology and earthquake engineering across Europe. By integrating multidisciplinary research, developing seismic risk models, and advancing standards and real-time methodologies, SERA supports better understanding and mitigation of earthquake risks.</t>
  </si>
  <si>
    <t>01.05.2017 - 30.04.2020</t>
  </si>
  <si>
    <t>Research Infrastructure – Seismology, Earthquake Engineering, and Natural Hazard Risk Reduction</t>
  </si>
  <si>
    <t>National Initiatives for Open Science in Europe</t>
  </si>
  <si>
    <t>The NI4OS-Europe project supports the integration of national Open Science Cloud initiatives from 15 EU Member States and associated countries into the European Open Science Cloud (EOSC), promoting FAIR principles and inclusive governance. It provides technical, policy, and training support to onboard diverse services and infrastructures, fostering a coordinated and interoperable open science environment across Europe.</t>
  </si>
  <si>
    <t>01.09.2019 - 28.02.2023</t>
  </si>
  <si>
    <t>Digital Infrastructure – Open Science Policy, EOSC Integration, and Research Data Governance</t>
  </si>
  <si>
    <t>Supporting the Just transition for the Fashion sector</t>
  </si>
  <si>
    <t>The Just Fashion project supports the transition of the fashion industry toward more sustainable, circular, and socially inclusive models by developing tools, a sustainability index, and AI-driven policy guidance for SMEs and MSMEs. Through mapping, piloting circular business models, and preparing businesses for European Green Deal regulations, the project addresses the sector’s environmental and social challenges.</t>
  </si>
  <si>
    <t>01.12.2024 - 30.11.2027</t>
  </si>
  <si>
    <t>Company for production, commerce and services Bastet Noar LTD, Ohrid</t>
  </si>
  <si>
    <t>Circular Economy – Sustainable Fashion, Green Business Models, and Climate Transition</t>
  </si>
  <si>
    <t>City-centered approach to catalyze nature-based solutions through the EU Regenerative Urban Lighthouse for pollution alleviation and regenerative development</t>
  </si>
  <si>
    <t>The Upsurge project supports the transition of European cities toward environmental regeneration by introducing the European Regenerative Urban Lighthouse, a best-practice framework for implementing nature-based solutions. Through real-life demonstrations, digital tools, and a quintuple helix approach, the project aims to guide cities in unlocking their regenerative potential and addressing complex urban challenges like air pollution, carbon cycles, and ecosystem health.</t>
  </si>
  <si>
    <t>01.09.2021 - 28.02.2026</t>
  </si>
  <si>
    <t>INSTITUTE OF COMMUNICATION STUDIES SKOPJE</t>
  </si>
  <si>
    <t>Urban Sustainability – Nature-Based Solutions, Regenerative Cities, and Environmental Innovation</t>
  </si>
  <si>
    <t>TRANSITion to sustainable future through training and education</t>
  </si>
  <si>
    <t>The project aims to develop educational materials and tools to support learning on renewable energy, circular economy, and sustainable development for diverse target groups. Aligned with the EU Green Deal, it promotes an interdisciplinary and innovative approach, offering free access to resources for students, engineers, non-technical energy sector workers, and the general public. Trainings will be held to test and apply the materials, ensuring long-term sustainability through an online platform.</t>
  </si>
  <si>
    <t>01.10.2022-30.09.2025</t>
  </si>
  <si>
    <t>UKIM                                           EVN</t>
  </si>
  <si>
    <t>Sustainable Energy Transition and Lifelong Learning</t>
  </si>
  <si>
    <t>Reliability, Resilience and Defense technology for the grid (R2D2)</t>
  </si>
  <si>
    <t>The project aims to develop and implement a set of tools and measures to enhance the reliability, resilience, and defense of the power system (EES) against weather events, human-induced risks, and other hazards. Key innovations include blockchain-based data/resource management, a risk management system, a platform for TSO-DSO interaction and system defense, and a network integrity maintenance tool. These will be co-developed and tested by technology firms, TSOs, DSOs, regional security coordinators, and academic partners, ensuring regulatory and business model alignment for real-world application.</t>
  </si>
  <si>
    <t>Energy System Resilience and Cybersecurity</t>
  </si>
  <si>
    <t>SMART4ALL SELFSUSTAINED CROSS BORDER CUSTOMIZED CYBERPHYSICAL SYSTEM EXPERIMENTS FOR CAPACITY BUILDING AMONG EUROPEAN STAKEHOLDERS</t>
  </si>
  <si>
    <t>The SMART4ALL project fosters cross-border collaboration and technology transfer between academia and industry in Southeast Europe by creating a network of Digital Innovation Hubs (DIHs). It supports digital transformation through 88 funded cross-border experiments, promotes hidden innovation, and introduces a Marketplace-as-a-Service (MaaS) to offer tools, services, and open-source platforms. The project targets areas like digitized environment, agriculture, and transport, while contributing to the EU Digital Skills Agenda and social inclusion.</t>
  </si>
  <si>
    <t>01.01.2020 - 31.03.2024</t>
  </si>
  <si>
    <t>SEEU</t>
  </si>
  <si>
    <t>Digital Innovation and Cross-Border Technology Transfer</t>
  </si>
  <si>
    <t>IoT SOLTRACK: IoT for mobile solar photovoltaic tracking</t>
  </si>
  <si>
    <t>The IoT SOLTRACK project, launched in April 2023 by FEEIT (North Macedonia), the Innovation Center in Niš (Serbia), and SME Alfaklima, develops a mobile, foldable photovoltaic battery system for off-grid applications, particularly in agriculture. Funded by the SMART4ALL H2020 initiative, the project promotes cross-border knowledge transfer in IoT, enabling sustainable energy solutions for electrically autonomous systems, especially where access to the power grid is limited.</t>
  </si>
  <si>
    <t>01.04.2023 – 31.12.2023</t>
  </si>
  <si>
    <t>Renewable Energy Technologies and Cross-Border Digital Innovation</t>
  </si>
  <si>
    <t>EU LIFE</t>
  </si>
  <si>
    <t>Strengthen national capacities to fight wildlife poisoning and raise awareness about the problem in the Balkan countries</t>
  </si>
  <si>
    <t>The BalkanDetoxLife project aims to reduce wildlife poisoning—particularly affecting vultures—by improving incident management, increasing detection and prosecution rates, and strengthening institutional cooperation across the Balkans. Through national working groups, standardized protocols, awareness campaigns, and cross-border knowledge exchange, the project seeks to make poisoning socially unacceptable and reduce such incidents by 20% by the project’s end.</t>
  </si>
  <si>
    <t>01.10.2020 - 30.09.2025</t>
  </si>
  <si>
    <t>MES Macedonian Ecological Society</t>
  </si>
  <si>
    <t>Environmental Governance and Information</t>
  </si>
  <si>
    <t>Improving the capabilities of the EuroBirdPortal project in order to boost its contribution towards EU policy objectives under the Birds Directive and the 2030 Biodiversity Strategy</t>
  </si>
  <si>
    <t>The LIFE EPB Reinforcement project aims to strengthen the European Bird Portal (EBP) and align it with other major bird monitoring initiatives (EBBA2 and PECBMS) to enhance Europe’s capacity for biodiversity monitoring and policy support. By improving data collection, standardisation, and visualisation—especially in Southeast and Eastern Europe—the project will support Natura 2000 assessments, the Birds Directive, and the EU 2030 Biodiversity Strategy.</t>
  </si>
  <si>
    <t>01.07.2023 - 31.12.2026</t>
  </si>
  <si>
    <t>Environment – Biodiversity Monitoring, Bird Conservation, and EU Environmental Policy Support</t>
  </si>
  <si>
    <t>MAK7004 Strengthening Central Level Capacities to Reduce Air Particulate Matter</t>
  </si>
  <si>
    <t>Reduce air particulate matter (APM) and define abatement measures for air quality improvement in the country</t>
  </si>
  <si>
    <t>IAEA</t>
  </si>
  <si>
    <t>2020-2021</t>
  </si>
  <si>
    <t>Ministry of Environment and Spatial Planning – Skopje</t>
  </si>
  <si>
    <t>Air quality</t>
  </si>
  <si>
    <t>Cross border complex floods and forest fires prevention and management</t>
  </si>
  <si>
    <t>The aim is to create a “success story” that will inspire political engagement and ultimately lead to the adoption of educational reforms that foster a new culture of risk awareness and management. This initiative falls under Priority Axis 2 – Environmental Protection and Transport, with a thematic focus on promoting sustainable mobility and improving public infrastructure, specifically targeting Objective 2.4: prevention, mitigation, and management of natural disasters, risks, and hazards.</t>
  </si>
  <si>
    <t>IPA</t>
  </si>
  <si>
    <t>2014-2020</t>
  </si>
  <si>
    <t>Environment and Transport, Disaster Risk Management and Sustainable Mobility</t>
  </si>
  <si>
    <t>GoToTWIN</t>
  </si>
  <si>
    <t>The GoToTWIN project addresses the common challenge of accelerating the integration of renewable energy in the Adriatic-Ionian region by developing a trusted regional platform based on digital twin technology. This platform enables users to analyze energy systems, optimize resource use, and enhance overall efficiency using AI and advanced data analytics.</t>
  </si>
  <si>
    <t>1.9.2024 -2027</t>
  </si>
  <si>
    <t>UKIM                       SERAFIMOSKI TEK DOOEL import-export v. Zubovce Vrapchishte</t>
  </si>
  <si>
    <t>Energy Transition and Smart Technologies</t>
  </si>
  <si>
    <t>Project Cost (USD)</t>
  </si>
  <si>
    <t>Project Cost (EUR)</t>
  </si>
  <si>
    <t>1 EUR = 1.17 USD</t>
  </si>
  <si>
    <t>Adaptation &amp; Capacity-building</t>
  </si>
  <si>
    <t xml:space="preserve"> ET4Digital</t>
  </si>
  <si>
    <t>Empowering Trainers for Digital innovation in construction Ecosystem</t>
  </si>
  <si>
    <t>Green Development Platform Skopje</t>
  </si>
  <si>
    <t>Total sum for capacity-building (USD)</t>
  </si>
  <si>
    <t>Amount (2021 prices)</t>
  </si>
  <si>
    <t>201.1</t>
  </si>
  <si>
    <t>~ 2030</t>
  </si>
  <si>
    <t>2,029.9</t>
  </si>
  <si>
    <t>422.2</t>
  </si>
  <si>
    <t>284.5</t>
  </si>
  <si>
    <t>429.8</t>
  </si>
  <si>
    <t>1,568.2</t>
  </si>
  <si>
    <t>2,020.5</t>
  </si>
  <si>
    <t>177.4</t>
  </si>
  <si>
    <t>626.9</t>
  </si>
  <si>
    <t>334.4</t>
  </si>
  <si>
    <t>1,263.3</t>
  </si>
  <si>
    <t>133.6</t>
  </si>
  <si>
    <t>518.8</t>
  </si>
  <si>
    <t>213.6</t>
  </si>
  <si>
    <t>851.6</t>
  </si>
  <si>
    <t>5,983.7</t>
  </si>
  <si>
    <t>1.8</t>
  </si>
  <si>
    <t>9.2</t>
  </si>
  <si>
    <t>35.5</t>
  </si>
  <si>
    <t>55.4</t>
  </si>
  <si>
    <t>24.3</t>
  </si>
  <si>
    <t>42.7</t>
  </si>
  <si>
    <t>Exchange rate used: US$/EUR = 2020: ≈ 1.14; 2021: ≈ 1.18; 2022: ≈ 1.05 ; US$/CHF = 0,98135; US$/SEK = 0.11649</t>
  </si>
  <si>
    <t>Type of support(Mitigation, Adaptation, Crosscutting)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</si>
</sst>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EUR]"/>
    <numFmt numFmtId="165" formatCode="#,##0\ [$USD]"/>
    <numFmt numFmtId="166" formatCode="#,##0\ [$CHF]"/>
    <numFmt numFmtId="167" formatCode="#,##0\ [$SEK]"/>
    <numFmt numFmtId="168" formatCode="#,##0.00\ &quot;ден.&quot;"/>
  </numFmts>
  <fonts count="30" x14ac:knownFonts="1">
    <font>
      <sz val="11"/>
      <color theme="1"/>
      <name val="Calibri"/>
      <family val="2"/>
      <scheme val="minor"/>
    </font>
    <font>
      <sz val="9"/>
      <color theme="1"/>
      <name val="Times New Roman"/>
      <family val="1"/>
    </font>
    <font>
      <b/>
      <sz val="9"/>
      <color theme="1"/>
      <name val="Times New Roman"/>
      <family val="1"/>
    </font>
    <font>
      <u/>
      <sz val="9"/>
      <color theme="10"/>
      <name val="Times New Roman"/>
      <family val="1"/>
    </font>
    <font>
      <sz val="9"/>
      <color rgb="FFFF0000"/>
      <name val="Times New Roman"/>
      <family val="1"/>
    </font>
    <font>
      <b/>
      <sz val="12"/>
      <color theme="1"/>
      <name val="Times New Roman"/>
      <family val="1"/>
    </font>
    <font>
      <sz val="12"/>
      <color theme="1"/>
      <name val="Times New Roman"/>
      <family val="1"/>
    </font>
    <font>
      <sz val="9"/>
      <color rgb="FF0070C0"/>
      <name val="Times New Roman"/>
      <family val="1"/>
    </font>
    <font>
      <i/>
      <sz val="9"/>
      <color theme="1"/>
      <name val="Times New Roman"/>
      <family val="1"/>
    </font>
    <font>
      <i/>
      <sz val="9"/>
      <color theme="10"/>
      <name val="Times New Roman"/>
      <family val="1"/>
    </font>
    <font>
      <vertAlign val="superscript"/>
      <sz val="9"/>
      <color theme="1"/>
      <name val="Times New Roman"/>
      <family val="1"/>
    </font>
    <font>
      <i/>
      <sz val="8"/>
      <color theme="1"/>
      <name val="Times New Roman"/>
      <family val="1"/>
    </font>
    <font>
      <sz val="9"/>
      <color rgb="FF000000"/>
      <name val="Times New Roman"/>
      <family val="1"/>
    </font>
    <font>
      <b/>
      <vertAlign val="superscript"/>
      <sz val="12"/>
      <name val="Times New Roman"/>
    </font>
    <font>
      <i/>
      <vertAlign val="superscript"/>
      <sz val="9"/>
      <name val="Times New Roman"/>
    </font>
    <font>
      <sz val="9"/>
      <name val="Times New Roman"/>
    </font>
    <font>
      <vertAlign val="superscript"/>
      <sz val="9"/>
      <name val="Times New Roman"/>
    </font>
    <font>
      <i/>
      <sz val="9"/>
      <name val="Times New Roman"/>
    </font>
    <font>
      <b/>
      <i/>
      <vertAlign val="superscript"/>
      <sz val="9"/>
      <name val="Times New Roman"/>
    </font>
    <font>
      <sz val="8"/>
      <name val="Calibri"/>
      <family val="2"/>
      <scheme val="minor"/>
    </font>
    <font>
      <sz val="9"/>
      <color rgb="FF474747"/>
      <name val="Times New Roman"/>
      <family val="1"/>
    </font>
    <font>
      <i/>
      <vertAlign val="superscript"/>
      <sz val="9"/>
      <name val="Times New Roman"/>
      <family val="1"/>
    </font>
    <font>
      <i/>
      <sz val="9"/>
      <color theme="1"/>
      <name val="Times New Roman"/>
      <family val="1"/>
      <charset val="204"/>
    </font>
    <font>
      <sz val="9"/>
      <color theme="1"/>
      <name val="Times New Roman"/>
      <family val="1"/>
      <charset val="204"/>
    </font>
    <font>
      <sz val="9"/>
      <name val="Times New Roman"/>
      <family val="1"/>
    </font>
    <font>
      <b/>
      <sz val="8"/>
      <color theme="1"/>
      <name val="Arial"/>
      <family val="2"/>
    </font>
    <font>
      <sz val="8"/>
      <color theme="1"/>
      <name val="Arial"/>
      <family val="2"/>
    </font>
    <font>
      <sz val="8"/>
      <color rgb="FF000000"/>
      <name val="Arial"/>
      <family val="2"/>
    </font>
    <font>
      <b/>
      <sz val="10"/>
      <color theme="1"/>
      <name val="Times New Roman"/>
      <family val="1"/>
    </font>
    <font>
      <sz val="10"/>
      <color rgb="FF000000"/>
      <name val="Times New Roman"/>
      <family val="1"/>
    </font>
  </fonts>
  <fills count="3">
    <fill>
      <patternFill patternType="none"/>
    </fill>
    <fill>
      <patternFill patternType="gray125"/>
    </fill>
    <fill>
      <patternFill patternType="solid">
        <fgColor rgb="FFFFFFFF"/>
        <bgColor rgb="FF000000"/>
      </patternFill>
    </fill>
  </fills>
  <borders count="2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medium">
        <color rgb="FF156082"/>
      </right>
      <top style="medium">
        <color rgb="FF156082"/>
      </top>
      <bottom style="thick">
        <color rgb="FF156082"/>
      </bottom>
      <diagonal/>
    </border>
    <border>
      <left style="medium">
        <color rgb="FF156082"/>
      </left>
      <right style="medium">
        <color rgb="FF156082"/>
      </right>
      <top/>
      <bottom style="medium">
        <color rgb="FF156082"/>
      </bottom>
      <diagonal/>
    </border>
    <border>
      <left/>
      <right style="medium">
        <color rgb="FF156082"/>
      </right>
      <top/>
      <bottom style="medium">
        <color rgb="FF156082"/>
      </bottom>
      <diagonal/>
    </border>
    <border>
      <left style="medium">
        <color rgb="FF156082"/>
      </left>
      <right style="medium">
        <color rgb="FF156082"/>
      </right>
      <top/>
      <bottom/>
      <diagonal/>
    </border>
    <border>
      <left/>
      <right style="medium">
        <color rgb="FF156082"/>
      </right>
      <top/>
      <bottom/>
      <diagonal/>
    </border>
    <border>
      <left style="medium">
        <color rgb="FF156082"/>
      </left>
      <right style="medium">
        <color rgb="FF156082"/>
      </right>
      <top style="medium">
        <color rgb="FF156082"/>
      </top>
      <bottom/>
      <diagonal/>
    </border>
    <border>
      <left/>
      <right style="medium">
        <color rgb="FF156082"/>
      </right>
      <top style="medium">
        <color rgb="FF156082"/>
      </top>
      <bottom/>
      <diagonal/>
    </border>
    <border>
      <left style="medium">
        <color indexed="64"/>
      </left>
      <right style="medium">
        <color indexed="64"/>
      </right>
      <top style="medium">
        <color indexed="64"/>
      </top>
      <bottom style="thick">
        <color rgb="FF156082"/>
      </bottom>
      <diagonal/>
    </border>
    <border>
      <left style="medium">
        <color indexed="64"/>
      </left>
      <right style="medium">
        <color indexed="64"/>
      </right>
      <top/>
      <bottom style="medium">
        <color rgb="FF156082"/>
      </bottom>
      <diagonal/>
    </border>
    <border>
      <left style="medium">
        <color indexed="64"/>
      </left>
      <right style="medium">
        <color indexed="64"/>
      </right>
      <top style="medium">
        <color rgb="FF156082"/>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3" fillId="0" borderId="0"/>
    <xf numFmtId="0" fontId="5" fillId="0" borderId="0"/>
    <xf numFmtId="0" fontId="8" fillId="0" borderId="2"/>
    <xf numFmtId="0" fontId="8" fillId="0" borderId="2"/>
  </cellStyleXfs>
  <cellXfs count="150">
    <xf numFmtId="0" fontId="0" fillId="0" borderId="0" xfId="0"/>
    <xf numFmtId="0" fontId="1" fillId="0" borderId="0" xfId="0" applyFont="1"/>
    <xf numFmtId="0" fontId="2" fillId="0" borderId="0" xfId="0" applyFont="1"/>
    <xf numFmtId="0" fontId="3" fillId="0" borderId="0" xfId="1"/>
    <xf numFmtId="0" fontId="2" fillId="0" borderId="0" xfId="1" applyFont="1"/>
    <xf numFmtId="0" fontId="4" fillId="0" borderId="0" xfId="0" applyFont="1"/>
    <xf numFmtId="0" fontId="5" fillId="0" borderId="0" xfId="2" applyAlignment="1">
      <alignment horizontal="left"/>
    </xf>
    <xf numFmtId="0" fontId="6" fillId="0" borderId="0" xfId="0" applyFont="1"/>
    <xf numFmtId="0" fontId="1" fillId="0" borderId="0" xfId="2" applyFont="1" applyAlignment="1">
      <alignment horizontal="left"/>
    </xf>
    <xf numFmtId="0" fontId="3" fillId="0" borderId="0" xfId="1" applyAlignment="1">
      <alignment horizontal="left"/>
    </xf>
    <xf numFmtId="0" fontId="7" fillId="0" borderId="0" xfId="0" applyFont="1"/>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1" fillId="0" borderId="2" xfId="0" applyFont="1" applyBorder="1" applyAlignment="1">
      <alignment horizontal="left" vertical="top" wrapText="1"/>
    </xf>
    <xf numFmtId="0" fontId="8" fillId="0" borderId="0" xfId="0" applyFont="1"/>
    <xf numFmtId="0" fontId="3" fillId="2" borderId="0" xfId="1" applyFill="1" applyAlignment="1">
      <alignment horizontal="left"/>
    </xf>
    <xf numFmtId="0" fontId="9" fillId="2" borderId="0" xfId="1" applyFont="1" applyFill="1" applyAlignment="1">
      <alignment horizontal="left"/>
    </xf>
    <xf numFmtId="0" fontId="10" fillId="0" borderId="0" xfId="0" applyFont="1" applyAlignment="1">
      <alignment vertical="top" wrapText="1"/>
    </xf>
    <xf numFmtId="0" fontId="5" fillId="2" borderId="0" xfId="2" applyFill="1"/>
    <xf numFmtId="0" fontId="5" fillId="2" borderId="0" xfId="2" applyFill="1" applyAlignment="1">
      <alignment horizontal="left"/>
    </xf>
    <xf numFmtId="0" fontId="2" fillId="2" borderId="0" xfId="2" applyFont="1" applyFill="1"/>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2" xfId="0" applyFont="1" applyBorder="1"/>
    <xf numFmtId="0" fontId="1" fillId="0" borderId="6" xfId="0" applyFont="1" applyBorder="1"/>
    <xf numFmtId="0" fontId="12" fillId="0" borderId="0" xfId="0" applyFont="1"/>
    <xf numFmtId="0" fontId="11" fillId="0" borderId="0" xfId="0" applyFont="1" applyAlignment="1">
      <alignment horizontal="center" vertical="center" wrapText="1"/>
    </xf>
    <xf numFmtId="0" fontId="8" fillId="0" borderId="2" xfId="4" applyAlignment="1">
      <alignment horizontal="center" vertical="center" wrapText="1"/>
    </xf>
    <xf numFmtId="0" fontId="8" fillId="0" borderId="2" xfId="0" applyFont="1" applyBorder="1" applyAlignment="1">
      <alignment horizontal="center" vertical="center" wrapText="1"/>
    </xf>
    <xf numFmtId="0" fontId="1" fillId="0" borderId="2" xfId="0" applyFont="1" applyBorder="1" applyAlignment="1">
      <alignment horizontal="center"/>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1" fillId="2" borderId="0" xfId="2" applyFont="1" applyFill="1"/>
    <xf numFmtId="0" fontId="1" fillId="2" borderId="0" xfId="2" applyFont="1" applyFill="1" applyAlignment="1">
      <alignment horizontal="left"/>
    </xf>
    <xf numFmtId="0" fontId="4" fillId="2" borderId="0" xfId="1" applyFont="1" applyFill="1" applyAlignment="1">
      <alignment horizontal="left"/>
    </xf>
    <xf numFmtId="0" fontId="8" fillId="0" borderId="2" xfId="4" applyAlignment="1">
      <alignment horizontal="centerContinuous" vertical="center" wrapText="1"/>
    </xf>
    <xf numFmtId="0" fontId="8" fillId="0" borderId="2" xfId="4" applyAlignment="1">
      <alignment horizontal="center"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5" fillId="2" borderId="0" xfId="2" applyFill="1" applyAlignment="1">
      <alignment horizontal="left" vertical="top"/>
    </xf>
    <xf numFmtId="0" fontId="5" fillId="0" borderId="0" xfId="2" applyAlignment="1">
      <alignment horizontal="centerContinuous" wrapText="1"/>
    </xf>
    <xf numFmtId="0" fontId="4" fillId="2" borderId="0" xfId="2" applyFont="1" applyFill="1" applyAlignment="1">
      <alignment horizontal="left"/>
    </xf>
    <xf numFmtId="0" fontId="2" fillId="2" borderId="0" xfId="2" applyFont="1" applyFill="1" applyAlignment="1">
      <alignment horizontal="left"/>
    </xf>
    <xf numFmtId="0" fontId="4" fillId="2" borderId="0" xfId="2" applyFont="1" applyFill="1" applyAlignment="1">
      <alignment horizontal="left" wrapText="1"/>
    </xf>
    <xf numFmtId="0" fontId="8" fillId="0" borderId="2" xfId="4" applyAlignment="1">
      <alignment horizontal="centerContinuous" vertical="center"/>
    </xf>
    <xf numFmtId="0" fontId="9" fillId="0" borderId="0" xfId="1" applyFont="1" applyAlignment="1">
      <alignment horizontal="left"/>
    </xf>
    <xf numFmtId="0" fontId="8" fillId="0" borderId="1" xfId="0" applyFont="1" applyBorder="1" applyAlignment="1">
      <alignment horizontal="centerContinuous" vertical="center" wrapText="1"/>
    </xf>
    <xf numFmtId="0" fontId="8" fillId="0" borderId="3" xfId="0" applyFont="1" applyBorder="1" applyAlignment="1">
      <alignment horizontal="centerContinuous" vertical="center" wrapText="1"/>
    </xf>
    <xf numFmtId="0" fontId="8" fillId="0" borderId="4" xfId="0" applyFont="1" applyBorder="1" applyAlignment="1">
      <alignment horizontal="centerContinuous" vertical="center" wrapText="1"/>
    </xf>
    <xf numFmtId="0" fontId="1" fillId="0" borderId="5" xfId="0" applyFont="1" applyBorder="1"/>
    <xf numFmtId="0" fontId="1" fillId="0" borderId="3" xfId="0" applyFont="1" applyBorder="1" applyAlignment="1">
      <alignment horizontal="left" vertical="top" wrapText="1"/>
    </xf>
    <xf numFmtId="0" fontId="8" fillId="0" borderId="2" xfId="0" applyFont="1" applyBorder="1" applyAlignment="1">
      <alignment horizontal="left" vertical="top" wrapText="1"/>
    </xf>
    <xf numFmtId="0" fontId="1" fillId="0" borderId="6" xfId="0" applyFont="1" applyBorder="1" applyAlignment="1">
      <alignment horizontal="left" vertical="top" wrapText="1"/>
    </xf>
    <xf numFmtId="0" fontId="4" fillId="0" borderId="6" xfId="0" applyFont="1" applyBorder="1" applyAlignment="1">
      <alignment horizontal="left" vertical="top" wrapText="1"/>
    </xf>
    <xf numFmtId="0" fontId="8" fillId="0" borderId="0" xfId="0" applyFont="1" applyAlignment="1">
      <alignment horizontal="left" vertical="top" wrapText="1"/>
    </xf>
    <xf numFmtId="0" fontId="1" fillId="0" borderId="8" xfId="0" applyFont="1" applyBorder="1" applyAlignment="1">
      <alignment horizontal="left" vertical="top" wrapText="1"/>
    </xf>
    <xf numFmtId="0" fontId="8" fillId="0" borderId="1" xfId="0" applyFont="1" applyBorder="1" applyAlignment="1">
      <alignment horizontal="left" vertical="top" wrapText="1"/>
    </xf>
    <xf numFmtId="0" fontId="1" fillId="0" borderId="7" xfId="0" applyFont="1" applyBorder="1" applyAlignment="1">
      <alignment horizontal="left" vertical="top" wrapText="1"/>
    </xf>
    <xf numFmtId="0" fontId="8" fillId="0" borderId="7" xfId="0" applyFont="1" applyBorder="1" applyAlignment="1">
      <alignment horizontal="left" vertical="top" wrapText="1"/>
    </xf>
    <xf numFmtId="168" fontId="5" fillId="0" borderId="0" xfId="2" applyNumberFormat="1" applyAlignment="1">
      <alignment horizontal="left"/>
    </xf>
    <xf numFmtId="168" fontId="1" fillId="0" borderId="0" xfId="0" applyNumberFormat="1" applyFont="1"/>
    <xf numFmtId="168" fontId="3" fillId="0" borderId="0" xfId="1" applyNumberFormat="1" applyAlignment="1">
      <alignment horizontal="left"/>
    </xf>
    <xf numFmtId="168" fontId="1" fillId="0" borderId="0" xfId="0" applyNumberFormat="1" applyFont="1" applyAlignment="1">
      <alignment horizontal="left" vertical="top"/>
    </xf>
    <xf numFmtId="0" fontId="6" fillId="0" borderId="0" xfId="0" applyFont="1" applyAlignment="1">
      <alignment horizontal="center"/>
    </xf>
    <xf numFmtId="0" fontId="5" fillId="0" borderId="0" xfId="2" applyAlignment="1">
      <alignment horizontal="center"/>
    </xf>
    <xf numFmtId="0" fontId="1" fillId="0" borderId="0" xfId="0" applyFont="1" applyAlignment="1">
      <alignment horizontal="center"/>
    </xf>
    <xf numFmtId="0" fontId="1" fillId="0" borderId="0" xfId="0" applyFont="1" applyAlignment="1">
      <alignment horizontal="center" vertical="top" wrapText="1"/>
    </xf>
    <xf numFmtId="0" fontId="1" fillId="0" borderId="2" xfId="0" applyFont="1" applyBorder="1" applyAlignment="1">
      <alignment horizontal="center" vertical="top" wrapText="1"/>
    </xf>
    <xf numFmtId="0" fontId="1" fillId="0" borderId="10" xfId="0" applyFont="1" applyBorder="1" applyAlignment="1">
      <alignment horizontal="left" vertical="top" wrapText="1"/>
    </xf>
    <xf numFmtId="0" fontId="8" fillId="0" borderId="5" xfId="0" applyFont="1" applyBorder="1" applyAlignment="1">
      <alignment horizontal="centerContinuous" vertical="center" wrapText="1"/>
    </xf>
    <xf numFmtId="0" fontId="1" fillId="0" borderId="12" xfId="0" applyFont="1" applyBorder="1" applyAlignment="1">
      <alignment horizontal="left" vertical="top" wrapText="1"/>
    </xf>
    <xf numFmtId="0" fontId="12" fillId="0" borderId="7" xfId="0" applyFont="1" applyBorder="1" applyAlignment="1">
      <alignment vertical="center" wrapText="1"/>
    </xf>
    <xf numFmtId="49" fontId="5" fillId="0" borderId="0" xfId="2" applyNumberFormat="1" applyAlignment="1">
      <alignment horizontal="left"/>
    </xf>
    <xf numFmtId="49" fontId="1" fillId="0" borderId="0" xfId="0" applyNumberFormat="1" applyFont="1"/>
    <xf numFmtId="49" fontId="3" fillId="0" borderId="0" xfId="1" applyNumberFormat="1" applyAlignment="1">
      <alignment horizontal="left"/>
    </xf>
    <xf numFmtId="49" fontId="2" fillId="0" borderId="0" xfId="0" applyNumberFormat="1" applyFont="1"/>
    <xf numFmtId="0" fontId="20" fillId="0" borderId="7" xfId="0" applyFont="1" applyBorder="1" applyAlignment="1">
      <alignment horizontal="center" vertical="center"/>
    </xf>
    <xf numFmtId="0" fontId="1" fillId="0" borderId="7" xfId="0" applyFont="1" applyBorder="1"/>
    <xf numFmtId="0" fontId="1" fillId="0" borderId="13"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vertical="center" wrapText="1"/>
    </xf>
    <xf numFmtId="0" fontId="22" fillId="0" borderId="1" xfId="0" applyFont="1" applyBorder="1" applyAlignment="1">
      <alignment horizontal="center" vertical="center" wrapText="1"/>
    </xf>
    <xf numFmtId="49" fontId="23" fillId="0" borderId="2" xfId="3" applyNumberFormat="1" applyFont="1" applyAlignment="1">
      <alignment horizontal="centerContinuous" vertical="center" wrapText="1"/>
    </xf>
    <xf numFmtId="0" fontId="22" fillId="0" borderId="5" xfId="0" applyFont="1" applyBorder="1" applyAlignment="1">
      <alignment horizontal="center" vertical="center" wrapText="1"/>
    </xf>
    <xf numFmtId="0" fontId="22" fillId="0" borderId="3" xfId="0" applyFont="1" applyBorder="1" applyAlignment="1">
      <alignment horizontal="center" vertical="center" wrapText="1"/>
    </xf>
    <xf numFmtId="49" fontId="22" fillId="0" borderId="1" xfId="3" applyNumberFormat="1" applyFont="1" applyBorder="1" applyAlignment="1">
      <alignment horizontal="center" vertical="center"/>
    </xf>
    <xf numFmtId="0" fontId="22" fillId="0" borderId="14" xfId="0" applyFont="1" applyBorder="1" applyAlignment="1">
      <alignment horizontal="center" vertical="center" wrapText="1"/>
    </xf>
    <xf numFmtId="0" fontId="12" fillId="0" borderId="7" xfId="0" applyFont="1" applyBorder="1" applyAlignment="1">
      <alignment horizontal="center" vertical="center" wrapText="1"/>
    </xf>
    <xf numFmtId="168" fontId="8" fillId="0" borderId="2" xfId="3" applyNumberFormat="1" applyAlignment="1">
      <alignment horizontal="centerContinuous" vertical="center" wrapText="1"/>
    </xf>
    <xf numFmtId="168" fontId="8" fillId="0" borderId="2" xfId="3" applyNumberFormat="1" applyAlignment="1">
      <alignment horizontal="center" vertical="center" wrapText="1"/>
    </xf>
    <xf numFmtId="168" fontId="8" fillId="0" borderId="2" xfId="3" applyNumberFormat="1" applyAlignment="1">
      <alignment horizontal="center" vertical="center"/>
    </xf>
    <xf numFmtId="0" fontId="1" fillId="0" borderId="7" xfId="0" applyFont="1" applyBorder="1" applyAlignment="1">
      <alignment vertical="top" wrapText="1"/>
    </xf>
    <xf numFmtId="164" fontId="1" fillId="0" borderId="7" xfId="0" applyNumberFormat="1" applyFont="1" applyBorder="1" applyAlignment="1">
      <alignment vertical="top" wrapText="1"/>
    </xf>
    <xf numFmtId="165" fontId="1" fillId="0" borderId="7" xfId="0" applyNumberFormat="1" applyFont="1" applyBorder="1"/>
    <xf numFmtId="0" fontId="1" fillId="0" borderId="7" xfId="0" applyFont="1" applyBorder="1" applyAlignment="1">
      <alignment horizontal="center" vertical="top" wrapText="1"/>
    </xf>
    <xf numFmtId="0" fontId="1" fillId="0" borderId="0" xfId="0" applyFont="1" applyAlignment="1">
      <alignment vertical="center"/>
    </xf>
    <xf numFmtId="0" fontId="1" fillId="0" borderId="7" xfId="0" applyFont="1" applyBorder="1" applyAlignment="1">
      <alignment horizontal="left"/>
    </xf>
    <xf numFmtId="0" fontId="1" fillId="0" borderId="7" xfId="0" applyFont="1" applyBorder="1" applyAlignment="1">
      <alignment vertical="center"/>
    </xf>
    <xf numFmtId="164" fontId="1" fillId="0" borderId="7" xfId="0" applyNumberFormat="1" applyFont="1" applyBorder="1"/>
    <xf numFmtId="0" fontId="1" fillId="0" borderId="7" xfId="0" applyFont="1" applyBorder="1" applyAlignment="1">
      <alignment horizontal="center"/>
    </xf>
    <xf numFmtId="0" fontId="1" fillId="0" borderId="11" xfId="0" applyFont="1" applyBorder="1" applyAlignment="1">
      <alignment vertical="center"/>
    </xf>
    <xf numFmtId="0" fontId="1" fillId="0" borderId="7" xfId="0" applyFont="1" applyBorder="1" applyAlignment="1">
      <alignment horizontal="left" vertical="top"/>
    </xf>
    <xf numFmtId="0" fontId="1" fillId="0" borderId="7" xfId="0" applyFont="1" applyBorder="1" applyAlignment="1">
      <alignment vertical="top"/>
    </xf>
    <xf numFmtId="166" fontId="1" fillId="0" borderId="7" xfId="0" applyNumberFormat="1" applyFont="1" applyBorder="1" applyAlignment="1">
      <alignment vertical="top"/>
    </xf>
    <xf numFmtId="0" fontId="1" fillId="0" borderId="7" xfId="0" applyFont="1" applyBorder="1" applyAlignment="1">
      <alignment horizontal="center" vertical="top"/>
    </xf>
    <xf numFmtId="167" fontId="1" fillId="0" borderId="7" xfId="0" applyNumberFormat="1" applyFont="1" applyBorder="1" applyAlignment="1">
      <alignment vertical="top"/>
    </xf>
    <xf numFmtId="0" fontId="1" fillId="0" borderId="7" xfId="0" applyFont="1" applyBorder="1" applyAlignment="1">
      <alignment horizontal="center" wrapText="1"/>
    </xf>
    <xf numFmtId="0" fontId="1" fillId="0" borderId="0" xfId="0" applyFont="1" applyAlignment="1">
      <alignment horizontal="left"/>
    </xf>
    <xf numFmtId="0" fontId="24" fillId="0" borderId="7" xfId="0" applyFont="1" applyBorder="1"/>
    <xf numFmtId="49" fontId="1" fillId="0" borderId="7" xfId="0" applyNumberFormat="1" applyFont="1" applyBorder="1" applyAlignment="1">
      <alignment horizontal="center"/>
    </xf>
    <xf numFmtId="0" fontId="24" fillId="0" borderId="7" xfId="0" applyFont="1" applyBorder="1" applyAlignment="1">
      <alignment horizont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1" fillId="0" borderId="9" xfId="0" applyFont="1" applyBorder="1" applyAlignment="1">
      <alignment vertical="center"/>
    </xf>
    <xf numFmtId="164" fontId="1" fillId="0" borderId="7" xfId="0" applyNumberFormat="1" applyFont="1" applyBorder="1" applyAlignment="1">
      <alignment vertical="center"/>
    </xf>
    <xf numFmtId="0" fontId="1" fillId="0" borderId="7" xfId="0" applyFont="1" applyBorder="1" applyAlignment="1">
      <alignment horizontal="center" vertical="center" wrapText="1"/>
    </xf>
    <xf numFmtId="0" fontId="25" fillId="0" borderId="22" xfId="0" applyFont="1" applyBorder="1" applyAlignment="1">
      <alignment vertical="center" wrapText="1"/>
    </xf>
    <xf numFmtId="0" fontId="25" fillId="0" borderId="15" xfId="0" applyFont="1" applyBorder="1" applyAlignment="1">
      <alignment vertical="center" wrapText="1"/>
    </xf>
    <xf numFmtId="0" fontId="27" fillId="0" borderId="23" xfId="0" applyFont="1" applyBorder="1" applyAlignment="1">
      <alignment vertical="center" wrapText="1"/>
    </xf>
    <xf numFmtId="0" fontId="27" fillId="0" borderId="17" xfId="0" applyFont="1" applyBorder="1" applyAlignment="1">
      <alignment vertical="center" wrapText="1"/>
    </xf>
    <xf numFmtId="0" fontId="26" fillId="0" borderId="23" xfId="0" applyFont="1" applyBorder="1" applyAlignment="1">
      <alignment vertical="center" wrapText="1"/>
    </xf>
    <xf numFmtId="0" fontId="26" fillId="0" borderId="17" xfId="0" applyFont="1" applyBorder="1" applyAlignment="1">
      <alignment vertical="center" wrapText="1"/>
    </xf>
    <xf numFmtId="0" fontId="26" fillId="0" borderId="19" xfId="0" applyFont="1" applyBorder="1" applyAlignment="1">
      <alignment vertical="center" wrapText="1"/>
    </xf>
    <xf numFmtId="0" fontId="27" fillId="0" borderId="19" xfId="0" applyFont="1" applyBorder="1" applyAlignment="1">
      <alignment vertical="center" wrapText="1"/>
    </xf>
    <xf numFmtId="0" fontId="27" fillId="0" borderId="25" xfId="0" applyFont="1" applyBorder="1" applyAlignment="1">
      <alignment vertical="center" wrapText="1"/>
    </xf>
    <xf numFmtId="0" fontId="1" fillId="0" borderId="26" xfId="0" applyFont="1" applyBorder="1"/>
    <xf numFmtId="0" fontId="1" fillId="0" borderId="27" xfId="0" applyFont="1" applyBorder="1"/>
    <xf numFmtId="0" fontId="28" fillId="0" borderId="28" xfId="0" applyFont="1" applyBorder="1"/>
    <xf numFmtId="49" fontId="29" fillId="0" borderId="7" xfId="0" applyNumberFormat="1" applyFont="1" applyBorder="1" applyAlignment="1">
      <alignment horizontal="right" vertical="center"/>
    </xf>
    <xf numFmtId="0" fontId="26" fillId="0" borderId="24" xfId="0" applyFont="1" applyBorder="1" applyAlignment="1">
      <alignment vertical="center" wrapText="1"/>
    </xf>
    <xf numFmtId="0" fontId="26" fillId="0" borderId="25" xfId="0" applyFont="1" applyBorder="1" applyAlignment="1">
      <alignment vertical="center" wrapText="1"/>
    </xf>
    <xf numFmtId="0" fontId="26" fillId="0" borderId="23" xfId="0" applyFont="1" applyBorder="1" applyAlignment="1">
      <alignment vertical="center" wrapText="1"/>
    </xf>
    <xf numFmtId="0" fontId="27" fillId="0" borderId="24" xfId="0" applyFont="1" applyBorder="1" applyAlignment="1">
      <alignment vertical="center" wrapText="1"/>
    </xf>
    <xf numFmtId="0" fontId="27" fillId="0" borderId="23" xfId="0" applyFont="1" applyBorder="1" applyAlignment="1">
      <alignment vertical="center" wrapText="1"/>
    </xf>
    <xf numFmtId="0" fontId="26" fillId="0" borderId="20" xfId="0" applyFont="1" applyBorder="1" applyAlignment="1">
      <alignment vertical="center" wrapText="1"/>
    </xf>
    <xf numFmtId="0" fontId="26" fillId="0" borderId="18" xfId="0" applyFont="1" applyBorder="1" applyAlignment="1">
      <alignment vertical="center" wrapText="1"/>
    </xf>
    <xf numFmtId="0" fontId="26" fillId="0" borderId="16" xfId="0" applyFont="1" applyBorder="1" applyAlignment="1">
      <alignment vertical="center" wrapText="1"/>
    </xf>
    <xf numFmtId="0" fontId="27" fillId="0" borderId="20" xfId="0" applyFont="1" applyBorder="1" applyAlignment="1">
      <alignment vertical="center" wrapText="1"/>
    </xf>
    <xf numFmtId="0" fontId="27" fillId="0" borderId="16" xfId="0" applyFont="1" applyBorder="1" applyAlignment="1">
      <alignment vertical="center" wrapText="1"/>
    </xf>
    <xf numFmtId="0" fontId="27" fillId="0" borderId="21" xfId="0" applyFont="1" applyBorder="1" applyAlignment="1">
      <alignment vertical="center" wrapText="1"/>
    </xf>
    <xf numFmtId="0" fontId="27" fillId="0" borderId="17" xfId="0" applyFont="1" applyBorder="1" applyAlignment="1">
      <alignment vertical="center" wrapText="1"/>
    </xf>
    <xf numFmtId="0" fontId="26" fillId="0" borderId="21" xfId="0" applyFont="1" applyBorder="1" applyAlignment="1">
      <alignment vertical="center" wrapText="1"/>
    </xf>
    <xf numFmtId="0" fontId="26" fillId="0" borderId="19" xfId="0" applyFont="1" applyBorder="1" applyAlignment="1">
      <alignment vertical="center" wrapText="1"/>
    </xf>
    <xf numFmtId="0" fontId="26" fillId="0" borderId="17" xfId="0" applyFont="1" applyBorder="1" applyAlignment="1">
      <alignment vertical="center" wrapText="1"/>
    </xf>
    <xf numFmtId="0" fontId="27" fillId="0" borderId="18" xfId="0" applyFont="1" applyBorder="1" applyAlignment="1">
      <alignment vertical="center" wrapText="1"/>
    </xf>
    <xf numFmtId="0" fontId="27" fillId="0" borderId="25" xfId="0" applyFont="1" applyBorder="1" applyAlignment="1">
      <alignment vertical="center" wrapText="1"/>
    </xf>
    <xf numFmtId="0" fontId="27" fillId="0" borderId="19" xfId="0" applyFont="1" applyBorder="1" applyAlignment="1">
      <alignment vertical="center" wrapText="1"/>
    </xf>
  </cellXfs>
  <cellStyles count="5">
    <cellStyle name="Headline" xfId="2" xr:uid="{00000000-0005-0000-0000-000002000000}"/>
    <cellStyle name="Hyperlink" xfId="1" xr:uid="{00000000-0005-0000-0000-000001000000}"/>
    <cellStyle name="Normal" xfId="0" builtinId="0" customBuiltin="1"/>
    <cellStyle name="Normal 2" xfId="3" xr:uid="{00000000-0005-0000-0000-000003000000}"/>
    <cellStyle name="Normal 2 2" xfId="4" xr:uid="{00000000-0005-0000-0000-000004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showGridLines="0" tabSelected="1" zoomScale="140" workbookViewId="0">
      <selection activeCell="A7" sqref="A7"/>
    </sheetView>
  </sheetViews>
  <sheetFormatPr defaultColWidth="8.5546875" defaultRowHeight="11.55" customHeight="1" x14ac:dyDescent="0.25"/>
  <cols>
    <col min="1" max="1" width="10.21875" style="1" customWidth="1"/>
    <col min="2" max="2" width="3.44140625" style="1" customWidth="1"/>
    <col min="3" max="3" width="8.5546875" style="1" customWidth="1"/>
    <col min="4" max="16384" width="8.5546875" style="1"/>
  </cols>
  <sheetData>
    <row r="1" spans="1:3" ht="11.55" customHeight="1" x14ac:dyDescent="0.25">
      <c r="A1" s="2" t="s">
        <v>0</v>
      </c>
    </row>
    <row r="3" spans="1:3" ht="11.55" customHeight="1" x14ac:dyDescent="0.25">
      <c r="A3" s="3"/>
    </row>
    <row r="4" spans="1:3" ht="11.55" customHeight="1" x14ac:dyDescent="0.25">
      <c r="A4" s="4" t="s">
        <v>1</v>
      </c>
      <c r="C4" s="2" t="s">
        <v>2</v>
      </c>
    </row>
    <row r="5" spans="1:3" ht="11.55" customHeight="1" x14ac:dyDescent="0.25">
      <c r="A5" s="4" t="s">
        <v>3</v>
      </c>
    </row>
    <row r="6" spans="1:3" ht="11.55" customHeight="1" x14ac:dyDescent="0.25">
      <c r="A6" s="4" t="s">
        <v>4</v>
      </c>
      <c r="B6" s="4"/>
    </row>
    <row r="7" spans="1:3" ht="11.55" customHeight="1" x14ac:dyDescent="0.25">
      <c r="A7" s="3" t="s">
        <v>5</v>
      </c>
    </row>
    <row r="8" spans="1:3" ht="11.55" customHeight="1" x14ac:dyDescent="0.25">
      <c r="A8" s="3" t="s">
        <v>6</v>
      </c>
    </row>
    <row r="9" spans="1:3" ht="11.55" customHeight="1" x14ac:dyDescent="0.25">
      <c r="A9" s="3" t="s">
        <v>7</v>
      </c>
    </row>
    <row r="10" spans="1:3" ht="11.55" customHeight="1" x14ac:dyDescent="0.25">
      <c r="A10" s="3" t="s">
        <v>8</v>
      </c>
    </row>
    <row r="11" spans="1:3" ht="11.55" customHeight="1" x14ac:dyDescent="0.25">
      <c r="A11" s="3" t="s">
        <v>9</v>
      </c>
    </row>
    <row r="12" spans="1:3" ht="11.55" customHeight="1" x14ac:dyDescent="0.25">
      <c r="A12" s="3" t="s">
        <v>10</v>
      </c>
    </row>
    <row r="13" spans="1:3" ht="11.55" customHeight="1" x14ac:dyDescent="0.25">
      <c r="A13" s="3" t="s">
        <v>11</v>
      </c>
    </row>
    <row r="14" spans="1:3" ht="11.55" customHeight="1" x14ac:dyDescent="0.25">
      <c r="A14" s="3" t="s">
        <v>12</v>
      </c>
    </row>
    <row r="16" spans="1:3" ht="12" x14ac:dyDescent="0.25">
      <c r="A16" s="5"/>
    </row>
    <row r="17" ht="12" x14ac:dyDescent="0.25"/>
    <row r="19" ht="12" x14ac:dyDescent="0.25"/>
    <row r="20" ht="12" x14ac:dyDescent="0.25"/>
    <row r="21" ht="12" x14ac:dyDescent="0.25"/>
    <row r="22" ht="12" x14ac:dyDescent="0.25"/>
    <row r="24" ht="12" x14ac:dyDescent="0.25"/>
  </sheetData>
  <hyperlinks>
    <hyperlink ref="A7" location="'Table6'!A1" display="Table6" xr:uid="{00000000-0004-0000-0000-000000000000}"/>
    <hyperlink ref="A8" location="'Table7'!A1" display="Table7" xr:uid="{00000000-0004-0000-0000-000001000000}"/>
    <hyperlink ref="A9" location="'Table8'!A1" display="Table8" xr:uid="{00000000-0004-0000-0000-000002000000}"/>
    <hyperlink ref="A10" location="'Table9'!A1" display="Table9" xr:uid="{00000000-0004-0000-0000-000003000000}"/>
    <hyperlink ref="A11" location="'Table10'!A1" display="Table10" xr:uid="{00000000-0004-0000-0000-000004000000}"/>
    <hyperlink ref="A12" location="'Table11'!A1" display="Table11" xr:uid="{00000000-0004-0000-0000-000005000000}"/>
    <hyperlink ref="A13" location="'Table12'!A1" display="Table12" xr:uid="{00000000-0004-0000-0000-000006000000}"/>
    <hyperlink ref="A14" location="'Table13'!A1" display="Table13" xr:uid="{00000000-0004-0000-0000-000007000000}"/>
  </hyperlinks>
  <pageMargins left="0.7" right="0.7" top="0.75" bottom="0.75" header="0.3" footer="0.3"/>
  <pageSetup orientation="portrait" horizontalDpi="4294967293" verticalDpi="4294967293"/>
  <ignoredErrors>
    <ignoredError sqref="A1:C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48"/>
  <sheetViews>
    <sheetView showGridLines="0" workbookViewId="0">
      <selection activeCell="H5" sqref="H5"/>
    </sheetView>
  </sheetViews>
  <sheetFormatPr defaultColWidth="8.5546875" defaultRowHeight="11.55" customHeight="1" x14ac:dyDescent="0.25"/>
  <cols>
    <col min="1" max="1" width="3.44140625" style="1" customWidth="1"/>
    <col min="2" max="2" width="16.44140625" style="1" customWidth="1"/>
    <col min="3" max="5" width="11.5546875" style="1" customWidth="1"/>
    <col min="6" max="6" width="11.5546875" style="76" customWidth="1"/>
    <col min="7" max="7" width="9.33203125" style="1" customWidth="1"/>
    <col min="8" max="8" width="21.21875" style="1" customWidth="1"/>
    <col min="9" max="9" width="12.88671875" style="1" bestFit="1" customWidth="1"/>
    <col min="10" max="11" width="11.5546875" style="1" customWidth="1"/>
    <col min="12" max="12" width="18.21875" style="68" customWidth="1"/>
    <col min="13" max="13" width="16.33203125" style="1" customWidth="1"/>
    <col min="14" max="14" width="15.109375" style="1" customWidth="1"/>
    <col min="15" max="16383" width="8.5546875" style="1" customWidth="1"/>
    <col min="16384" max="16384" width="8.5546875" style="1"/>
  </cols>
  <sheetData>
    <row r="1" spans="2:14" s="7" customFormat="1" ht="15.45" customHeight="1" x14ac:dyDescent="0.3">
      <c r="B1" s="6" t="s">
        <v>13</v>
      </c>
      <c r="C1" s="6"/>
      <c r="D1" s="6"/>
      <c r="E1" s="6"/>
      <c r="F1" s="75"/>
      <c r="G1" s="6"/>
      <c r="H1" s="6"/>
      <c r="I1" s="6"/>
      <c r="J1" s="6"/>
      <c r="L1" s="66"/>
    </row>
    <row r="2" spans="2:14" s="7" customFormat="1" ht="15" customHeight="1" x14ac:dyDescent="0.3">
      <c r="B2" s="6" t="s">
        <v>14</v>
      </c>
      <c r="C2" s="6"/>
      <c r="D2" s="6"/>
      <c r="E2" s="6"/>
      <c r="F2" s="75"/>
      <c r="G2" s="6"/>
      <c r="H2" s="6"/>
      <c r="I2" s="6"/>
      <c r="J2" s="6"/>
      <c r="K2" s="6"/>
      <c r="L2" s="67"/>
      <c r="M2" s="6"/>
      <c r="N2" s="6"/>
    </row>
    <row r="3" spans="2:14" ht="16.05" customHeight="1" x14ac:dyDescent="0.25">
      <c r="B3" s="8" t="s">
        <v>15</v>
      </c>
      <c r="C3" s="8">
        <v>1.1830000000000001</v>
      </c>
    </row>
    <row r="4" spans="2:14" ht="16.05" customHeight="1" x14ac:dyDescent="0.25">
      <c r="B4" s="8"/>
      <c r="C4" s="8"/>
    </row>
    <row r="5" spans="2:14" ht="12" x14ac:dyDescent="0.25">
      <c r="B5" s="9" t="s">
        <v>16</v>
      </c>
      <c r="C5" s="9"/>
      <c r="D5" s="10"/>
      <c r="E5" s="10"/>
      <c r="F5" s="77"/>
      <c r="G5" s="9"/>
      <c r="H5" s="9"/>
      <c r="I5" s="9"/>
      <c r="J5" s="9"/>
    </row>
    <row r="7" spans="2:14" ht="62.4" x14ac:dyDescent="0.25">
      <c r="B7" s="84" t="s">
        <v>416</v>
      </c>
      <c r="C7" s="84" t="s">
        <v>307</v>
      </c>
      <c r="D7" s="84" t="s">
        <v>308</v>
      </c>
      <c r="E7" s="84" t="s">
        <v>309</v>
      </c>
      <c r="F7" s="85" t="s">
        <v>555</v>
      </c>
      <c r="G7" s="84" t="s">
        <v>310</v>
      </c>
      <c r="H7" s="84" t="s">
        <v>311</v>
      </c>
      <c r="I7" s="84" t="s">
        <v>312</v>
      </c>
      <c r="J7" s="84" t="s">
        <v>313</v>
      </c>
      <c r="K7" s="84" t="s">
        <v>314</v>
      </c>
      <c r="L7" s="84" t="s">
        <v>315</v>
      </c>
      <c r="M7" s="84" t="s">
        <v>316</v>
      </c>
      <c r="N7" s="84" t="s">
        <v>317</v>
      </c>
    </row>
    <row r="8" spans="2:14" ht="12" x14ac:dyDescent="0.25">
      <c r="B8" s="86"/>
      <c r="C8" s="87"/>
      <c r="D8" s="87"/>
      <c r="E8" s="87"/>
      <c r="F8" s="88" t="s">
        <v>282</v>
      </c>
      <c r="G8" s="86"/>
      <c r="H8" s="87"/>
      <c r="I8" s="86"/>
      <c r="J8" s="87"/>
      <c r="K8" s="87"/>
      <c r="L8" s="87"/>
      <c r="M8" s="89"/>
      <c r="N8" s="86"/>
    </row>
    <row r="9" spans="2:14" ht="60" x14ac:dyDescent="0.25">
      <c r="B9" s="74" t="s">
        <v>237</v>
      </c>
      <c r="C9" s="73"/>
      <c r="D9" s="15"/>
      <c r="E9" s="74" t="s">
        <v>259</v>
      </c>
      <c r="F9" s="131" t="s">
        <v>556</v>
      </c>
      <c r="G9" s="79" t="s">
        <v>557</v>
      </c>
      <c r="H9" s="74" t="s">
        <v>283</v>
      </c>
      <c r="I9" s="90" t="s">
        <v>33</v>
      </c>
      <c r="J9" s="81" t="s">
        <v>28</v>
      </c>
      <c r="K9" s="81" t="s">
        <v>28</v>
      </c>
      <c r="L9" s="82" t="s">
        <v>28</v>
      </c>
      <c r="M9" s="83" t="s">
        <v>318</v>
      </c>
      <c r="N9" s="83"/>
    </row>
    <row r="10" spans="2:14" ht="60" x14ac:dyDescent="0.25">
      <c r="B10" s="74" t="s">
        <v>238</v>
      </c>
      <c r="C10" s="73"/>
      <c r="D10" s="15"/>
      <c r="E10" s="74" t="s">
        <v>260</v>
      </c>
      <c r="F10" s="131" t="s">
        <v>558</v>
      </c>
      <c r="G10" s="79" t="s">
        <v>557</v>
      </c>
      <c r="H10" s="74" t="s">
        <v>284</v>
      </c>
      <c r="I10" s="90" t="s">
        <v>33</v>
      </c>
      <c r="J10" s="81" t="s">
        <v>28</v>
      </c>
      <c r="K10" s="81" t="s">
        <v>28</v>
      </c>
      <c r="L10" s="82" t="s">
        <v>28</v>
      </c>
      <c r="M10" s="83" t="s">
        <v>319</v>
      </c>
      <c r="N10" s="83"/>
    </row>
    <row r="11" spans="2:14" ht="48" x14ac:dyDescent="0.25">
      <c r="B11" s="74" t="s">
        <v>239</v>
      </c>
      <c r="C11" s="73"/>
      <c r="D11" s="15"/>
      <c r="E11" s="74" t="s">
        <v>261</v>
      </c>
      <c r="F11" s="131" t="s">
        <v>559</v>
      </c>
      <c r="G11" s="79" t="s">
        <v>557</v>
      </c>
      <c r="H11" s="74" t="s">
        <v>285</v>
      </c>
      <c r="I11" s="90" t="s">
        <v>33</v>
      </c>
      <c r="J11" s="81" t="s">
        <v>28</v>
      </c>
      <c r="K11" s="81" t="s">
        <v>28</v>
      </c>
      <c r="L11" s="82" t="s">
        <v>28</v>
      </c>
      <c r="M11" s="83" t="s">
        <v>320</v>
      </c>
      <c r="N11" s="83"/>
    </row>
    <row r="12" spans="2:14" ht="48" x14ac:dyDescent="0.25">
      <c r="B12" s="74" t="s">
        <v>239</v>
      </c>
      <c r="C12" s="73"/>
      <c r="D12" s="15"/>
      <c r="E12" s="74" t="s">
        <v>262</v>
      </c>
      <c r="F12" s="131" t="s">
        <v>560</v>
      </c>
      <c r="G12" s="79" t="s">
        <v>557</v>
      </c>
      <c r="H12" s="74" t="s">
        <v>286</v>
      </c>
      <c r="I12" s="90" t="s">
        <v>33</v>
      </c>
      <c r="J12" s="81" t="s">
        <v>28</v>
      </c>
      <c r="K12" s="81" t="s">
        <v>28</v>
      </c>
      <c r="L12" s="82" t="s">
        <v>28</v>
      </c>
      <c r="M12" s="83" t="s">
        <v>321</v>
      </c>
      <c r="N12" s="83"/>
    </row>
    <row r="13" spans="2:14" ht="48" x14ac:dyDescent="0.25">
      <c r="B13" s="74" t="s">
        <v>240</v>
      </c>
      <c r="C13" s="73"/>
      <c r="D13" s="15"/>
      <c r="E13" s="74" t="s">
        <v>263</v>
      </c>
      <c r="F13" s="131" t="s">
        <v>561</v>
      </c>
      <c r="G13" s="79" t="s">
        <v>557</v>
      </c>
      <c r="H13" s="74" t="s">
        <v>287</v>
      </c>
      <c r="I13" s="90" t="s">
        <v>33</v>
      </c>
      <c r="J13" s="81" t="s">
        <v>28</v>
      </c>
      <c r="K13" s="81" t="s">
        <v>28</v>
      </c>
      <c r="L13" s="82" t="s">
        <v>28</v>
      </c>
      <c r="M13" s="83" t="s">
        <v>322</v>
      </c>
      <c r="N13" s="83"/>
    </row>
    <row r="14" spans="2:14" ht="48" x14ac:dyDescent="0.25">
      <c r="B14" s="74" t="s">
        <v>241</v>
      </c>
      <c r="C14" s="73"/>
      <c r="D14" s="15"/>
      <c r="E14" s="74" t="s">
        <v>264</v>
      </c>
      <c r="F14" s="131" t="s">
        <v>562</v>
      </c>
      <c r="G14" s="79" t="s">
        <v>557</v>
      </c>
      <c r="H14" s="74" t="s">
        <v>288</v>
      </c>
      <c r="I14" s="90" t="s">
        <v>33</v>
      </c>
      <c r="J14" s="81" t="s">
        <v>28</v>
      </c>
      <c r="K14" s="81" t="s">
        <v>28</v>
      </c>
      <c r="L14" s="82" t="s">
        <v>28</v>
      </c>
      <c r="M14" s="83" t="s">
        <v>323</v>
      </c>
      <c r="N14" s="83"/>
    </row>
    <row r="15" spans="2:14" ht="72" x14ac:dyDescent="0.25">
      <c r="B15" s="74" t="s">
        <v>242</v>
      </c>
      <c r="C15" s="73"/>
      <c r="D15" s="15"/>
      <c r="E15" s="74" t="s">
        <v>265</v>
      </c>
      <c r="F15" s="131" t="s">
        <v>563</v>
      </c>
      <c r="G15" s="79" t="s">
        <v>557</v>
      </c>
      <c r="H15" s="74" t="s">
        <v>289</v>
      </c>
      <c r="I15" s="90" t="s">
        <v>33</v>
      </c>
      <c r="J15" s="81" t="s">
        <v>28</v>
      </c>
      <c r="K15" s="81" t="s">
        <v>28</v>
      </c>
      <c r="L15" s="82" t="s">
        <v>28</v>
      </c>
      <c r="M15" s="83" t="s">
        <v>324</v>
      </c>
      <c r="N15" s="83"/>
    </row>
    <row r="16" spans="2:14" ht="60" x14ac:dyDescent="0.25">
      <c r="B16" s="74" t="s">
        <v>243</v>
      </c>
      <c r="C16" s="73"/>
      <c r="D16" s="15"/>
      <c r="E16" s="74" t="s">
        <v>266</v>
      </c>
      <c r="F16" s="131" t="s">
        <v>556</v>
      </c>
      <c r="G16" s="79" t="s">
        <v>557</v>
      </c>
      <c r="H16" s="74" t="s">
        <v>290</v>
      </c>
      <c r="I16" s="90" t="s">
        <v>33</v>
      </c>
      <c r="J16" s="81" t="s">
        <v>28</v>
      </c>
      <c r="K16" s="81" t="s">
        <v>28</v>
      </c>
      <c r="L16" s="82" t="s">
        <v>28</v>
      </c>
      <c r="M16" s="83" t="s">
        <v>325</v>
      </c>
      <c r="N16" s="83"/>
    </row>
    <row r="17" spans="2:14" ht="60" x14ac:dyDescent="0.25">
      <c r="B17" s="74" t="s">
        <v>244</v>
      </c>
      <c r="C17" s="73"/>
      <c r="D17" s="15"/>
      <c r="E17" s="74" t="s">
        <v>267</v>
      </c>
      <c r="F17" s="131" t="s">
        <v>564</v>
      </c>
      <c r="G17" s="79" t="s">
        <v>557</v>
      </c>
      <c r="H17" s="74" t="s">
        <v>291</v>
      </c>
      <c r="I17" s="90" t="s">
        <v>33</v>
      </c>
      <c r="J17" s="81" t="s">
        <v>28</v>
      </c>
      <c r="K17" s="81" t="s">
        <v>28</v>
      </c>
      <c r="L17" s="82" t="s">
        <v>28</v>
      </c>
      <c r="M17" s="83" t="s">
        <v>326</v>
      </c>
      <c r="N17" s="83"/>
    </row>
    <row r="18" spans="2:14" ht="48" x14ac:dyDescent="0.25">
      <c r="B18" s="74" t="s">
        <v>245</v>
      </c>
      <c r="C18" s="73"/>
      <c r="D18" s="15"/>
      <c r="E18" s="74" t="s">
        <v>268</v>
      </c>
      <c r="F18" s="131" t="s">
        <v>565</v>
      </c>
      <c r="G18" s="79" t="s">
        <v>557</v>
      </c>
      <c r="H18" s="74" t="s">
        <v>292</v>
      </c>
      <c r="I18" s="90" t="s">
        <v>33</v>
      </c>
      <c r="J18" s="81" t="s">
        <v>28</v>
      </c>
      <c r="K18" s="81" t="s">
        <v>28</v>
      </c>
      <c r="L18" s="82" t="s">
        <v>28</v>
      </c>
      <c r="M18" s="83" t="s">
        <v>327</v>
      </c>
      <c r="N18" s="83"/>
    </row>
    <row r="19" spans="2:14" ht="48" x14ac:dyDescent="0.25">
      <c r="B19" s="74" t="s">
        <v>246</v>
      </c>
      <c r="C19" s="73"/>
      <c r="D19" s="15"/>
      <c r="E19" s="74" t="s">
        <v>269</v>
      </c>
      <c r="F19" s="131" t="s">
        <v>566</v>
      </c>
      <c r="G19" s="79" t="s">
        <v>557</v>
      </c>
      <c r="H19" s="74" t="s">
        <v>293</v>
      </c>
      <c r="I19" s="90" t="s">
        <v>33</v>
      </c>
      <c r="J19" s="81" t="s">
        <v>28</v>
      </c>
      <c r="K19" s="81" t="s">
        <v>28</v>
      </c>
      <c r="L19" s="82" t="s">
        <v>28</v>
      </c>
      <c r="M19" s="83" t="s">
        <v>328</v>
      </c>
      <c r="N19" s="83"/>
    </row>
    <row r="20" spans="2:14" ht="48" x14ac:dyDescent="0.25">
      <c r="B20" s="74" t="s">
        <v>247</v>
      </c>
      <c r="C20" s="73"/>
      <c r="D20" s="15"/>
      <c r="E20" s="74" t="s">
        <v>270</v>
      </c>
      <c r="F20" s="131" t="s">
        <v>567</v>
      </c>
      <c r="G20" s="79" t="s">
        <v>557</v>
      </c>
      <c r="H20" s="74" t="s">
        <v>294</v>
      </c>
      <c r="I20" s="90" t="s">
        <v>33</v>
      </c>
      <c r="J20" s="81" t="s">
        <v>28</v>
      </c>
      <c r="K20" s="81" t="s">
        <v>28</v>
      </c>
      <c r="L20" s="82" t="s">
        <v>28</v>
      </c>
      <c r="M20" s="83" t="s">
        <v>329</v>
      </c>
      <c r="N20" s="83"/>
    </row>
    <row r="21" spans="2:14" ht="48" x14ac:dyDescent="0.25">
      <c r="B21" s="74" t="s">
        <v>248</v>
      </c>
      <c r="C21" s="73"/>
      <c r="D21" s="15"/>
      <c r="E21" s="74" t="s">
        <v>271</v>
      </c>
      <c r="F21" s="131" t="s">
        <v>568</v>
      </c>
      <c r="G21" s="79" t="s">
        <v>557</v>
      </c>
      <c r="H21" s="74" t="s">
        <v>295</v>
      </c>
      <c r="I21" s="90" t="s">
        <v>33</v>
      </c>
      <c r="J21" s="81" t="s">
        <v>28</v>
      </c>
      <c r="K21" s="81" t="s">
        <v>28</v>
      </c>
      <c r="L21" s="82" t="s">
        <v>28</v>
      </c>
      <c r="M21" s="83" t="s">
        <v>330</v>
      </c>
      <c r="N21" s="83"/>
    </row>
    <row r="22" spans="2:14" ht="48" x14ac:dyDescent="0.25">
      <c r="B22" s="74" t="s">
        <v>249</v>
      </c>
      <c r="C22" s="73"/>
      <c r="D22" s="15"/>
      <c r="E22" s="74" t="s">
        <v>272</v>
      </c>
      <c r="F22" s="131" t="s">
        <v>569</v>
      </c>
      <c r="G22" s="79" t="s">
        <v>557</v>
      </c>
      <c r="H22" s="74" t="s">
        <v>296</v>
      </c>
      <c r="I22" s="90" t="s">
        <v>33</v>
      </c>
      <c r="J22" s="81" t="s">
        <v>28</v>
      </c>
      <c r="K22" s="81" t="s">
        <v>28</v>
      </c>
      <c r="L22" s="82" t="s">
        <v>28</v>
      </c>
      <c r="M22" s="83" t="s">
        <v>331</v>
      </c>
      <c r="N22" s="83"/>
    </row>
    <row r="23" spans="2:14" ht="48" x14ac:dyDescent="0.25">
      <c r="B23" s="74" t="s">
        <v>250</v>
      </c>
      <c r="C23" s="73"/>
      <c r="D23" s="15"/>
      <c r="E23" s="74" t="s">
        <v>273</v>
      </c>
      <c r="F23" s="131" t="s">
        <v>570</v>
      </c>
      <c r="G23" s="79" t="s">
        <v>557</v>
      </c>
      <c r="H23" s="74" t="s">
        <v>297</v>
      </c>
      <c r="I23" s="90" t="s">
        <v>33</v>
      </c>
      <c r="J23" s="81" t="s">
        <v>28</v>
      </c>
      <c r="K23" s="81" t="s">
        <v>28</v>
      </c>
      <c r="L23" s="82" t="s">
        <v>28</v>
      </c>
      <c r="M23" s="83" t="s">
        <v>332</v>
      </c>
      <c r="N23" s="83"/>
    </row>
    <row r="24" spans="2:14" ht="60" x14ac:dyDescent="0.25">
      <c r="B24" s="74" t="s">
        <v>251</v>
      </c>
      <c r="C24" s="73"/>
      <c r="D24" s="15"/>
      <c r="E24" s="74" t="s">
        <v>274</v>
      </c>
      <c r="F24" s="131" t="s">
        <v>571</v>
      </c>
      <c r="G24" s="79" t="s">
        <v>557</v>
      </c>
      <c r="H24" s="74" t="s">
        <v>298</v>
      </c>
      <c r="I24" s="90" t="s">
        <v>33</v>
      </c>
      <c r="J24" s="81" t="s">
        <v>28</v>
      </c>
      <c r="K24" s="81" t="s">
        <v>28</v>
      </c>
      <c r="L24" s="82" t="s">
        <v>28</v>
      </c>
      <c r="M24" s="83" t="s">
        <v>333</v>
      </c>
      <c r="N24" s="83"/>
    </row>
    <row r="25" spans="2:14" ht="60" x14ac:dyDescent="0.25">
      <c r="B25" s="74" t="s">
        <v>252</v>
      </c>
      <c r="C25" s="73"/>
      <c r="D25" s="15"/>
      <c r="E25" s="74" t="s">
        <v>275</v>
      </c>
      <c r="F25" s="131" t="s">
        <v>572</v>
      </c>
      <c r="G25" s="79" t="s">
        <v>557</v>
      </c>
      <c r="H25" s="74" t="s">
        <v>299</v>
      </c>
      <c r="I25" s="90" t="s">
        <v>33</v>
      </c>
      <c r="J25" s="81" t="s">
        <v>28</v>
      </c>
      <c r="K25" s="81" t="s">
        <v>28</v>
      </c>
      <c r="L25" s="82" t="s">
        <v>28</v>
      </c>
      <c r="M25" s="83" t="s">
        <v>334</v>
      </c>
      <c r="N25" s="83"/>
    </row>
    <row r="26" spans="2:14" ht="36" x14ac:dyDescent="0.25">
      <c r="B26" s="74" t="s">
        <v>253</v>
      </c>
      <c r="C26" s="73"/>
      <c r="D26" s="15"/>
      <c r="E26" s="74" t="s">
        <v>276</v>
      </c>
      <c r="F26" s="131" t="s">
        <v>573</v>
      </c>
      <c r="G26" s="79" t="s">
        <v>557</v>
      </c>
      <c r="H26" s="74" t="s">
        <v>300</v>
      </c>
      <c r="I26" s="90" t="s">
        <v>341</v>
      </c>
      <c r="J26" s="81" t="s">
        <v>28</v>
      </c>
      <c r="K26" s="81" t="s">
        <v>28</v>
      </c>
      <c r="L26" s="82" t="s">
        <v>28</v>
      </c>
      <c r="M26" s="83" t="s">
        <v>335</v>
      </c>
      <c r="N26" s="83"/>
    </row>
    <row r="27" spans="2:14" ht="36" x14ac:dyDescent="0.25">
      <c r="B27" s="74" t="s">
        <v>254</v>
      </c>
      <c r="C27" s="73"/>
      <c r="D27" s="15"/>
      <c r="E27" s="74" t="s">
        <v>277</v>
      </c>
      <c r="F27" s="131" t="s">
        <v>574</v>
      </c>
      <c r="G27" s="79" t="s">
        <v>557</v>
      </c>
      <c r="H27" s="74" t="s">
        <v>301</v>
      </c>
      <c r="I27" s="90" t="s">
        <v>341</v>
      </c>
      <c r="J27" s="81" t="s">
        <v>28</v>
      </c>
      <c r="K27" s="81" t="s">
        <v>28</v>
      </c>
      <c r="L27" s="82" t="s">
        <v>28</v>
      </c>
      <c r="M27" s="83" t="s">
        <v>336</v>
      </c>
      <c r="N27" s="83"/>
    </row>
    <row r="28" spans="2:14" ht="48" x14ac:dyDescent="0.25">
      <c r="B28" s="74" t="s">
        <v>255</v>
      </c>
      <c r="C28" s="73"/>
      <c r="D28" s="15"/>
      <c r="E28" s="74" t="s">
        <v>278</v>
      </c>
      <c r="F28" s="131" t="s">
        <v>575</v>
      </c>
      <c r="G28" s="79" t="s">
        <v>557</v>
      </c>
      <c r="H28" s="74" t="s">
        <v>302</v>
      </c>
      <c r="I28" s="90" t="s">
        <v>33</v>
      </c>
      <c r="J28" s="81" t="s">
        <v>28</v>
      </c>
      <c r="K28" s="81" t="s">
        <v>28</v>
      </c>
      <c r="L28" s="82" t="s">
        <v>28</v>
      </c>
      <c r="M28" s="83" t="s">
        <v>337</v>
      </c>
      <c r="N28" s="83"/>
    </row>
    <row r="29" spans="2:14" ht="60" x14ac:dyDescent="0.25">
      <c r="B29" s="74" t="s">
        <v>256</v>
      </c>
      <c r="C29" s="73"/>
      <c r="D29" s="15"/>
      <c r="E29" s="74" t="s">
        <v>279</v>
      </c>
      <c r="F29" s="131" t="s">
        <v>576</v>
      </c>
      <c r="G29" s="79" t="s">
        <v>557</v>
      </c>
      <c r="H29" s="74" t="s">
        <v>303</v>
      </c>
      <c r="I29" s="90" t="s">
        <v>341</v>
      </c>
      <c r="J29" s="81" t="s">
        <v>28</v>
      </c>
      <c r="K29" s="81" t="s">
        <v>28</v>
      </c>
      <c r="L29" s="82" t="s">
        <v>28</v>
      </c>
      <c r="M29" s="83" t="s">
        <v>338</v>
      </c>
      <c r="N29" s="83"/>
    </row>
    <row r="30" spans="2:14" ht="48" x14ac:dyDescent="0.25">
      <c r="B30" s="74" t="s">
        <v>257</v>
      </c>
      <c r="C30" s="73"/>
      <c r="D30" s="15"/>
      <c r="E30" s="74" t="s">
        <v>280</v>
      </c>
      <c r="F30" s="131" t="s">
        <v>577</v>
      </c>
      <c r="G30" s="79" t="s">
        <v>557</v>
      </c>
      <c r="H30" s="74" t="s">
        <v>304</v>
      </c>
      <c r="I30" s="90" t="s">
        <v>33</v>
      </c>
      <c r="J30" s="81" t="s">
        <v>28</v>
      </c>
      <c r="K30" s="81" t="s">
        <v>28</v>
      </c>
      <c r="L30" s="82" t="s">
        <v>28</v>
      </c>
      <c r="M30" s="83" t="s">
        <v>339</v>
      </c>
      <c r="N30" s="83"/>
    </row>
    <row r="31" spans="2:14" ht="72" x14ac:dyDescent="0.25">
      <c r="B31" s="74" t="s">
        <v>258</v>
      </c>
      <c r="C31" s="73"/>
      <c r="D31" s="15"/>
      <c r="E31" s="74" t="s">
        <v>281</v>
      </c>
      <c r="F31" s="131" t="s">
        <v>578</v>
      </c>
      <c r="G31" s="79" t="s">
        <v>557</v>
      </c>
      <c r="H31" s="74" t="s">
        <v>305</v>
      </c>
      <c r="I31" s="90" t="s">
        <v>33</v>
      </c>
      <c r="J31" s="81" t="s">
        <v>28</v>
      </c>
      <c r="K31" s="81" t="s">
        <v>28</v>
      </c>
      <c r="L31" s="82" t="s">
        <v>28</v>
      </c>
      <c r="M31" s="83" t="s">
        <v>340</v>
      </c>
      <c r="N31" s="83"/>
    </row>
    <row r="32" spans="2:14" ht="12" x14ac:dyDescent="0.25">
      <c r="B32" s="10"/>
    </row>
    <row r="33" spans="2:6" ht="12" x14ac:dyDescent="0.25">
      <c r="B33" s="16" t="s">
        <v>34</v>
      </c>
    </row>
    <row r="34" spans="2:6" ht="13.95" customHeight="1" x14ac:dyDescent="0.25">
      <c r="B34" s="1" t="s">
        <v>35</v>
      </c>
    </row>
    <row r="35" spans="2:6" ht="13.95" customHeight="1" x14ac:dyDescent="0.25">
      <c r="B35" s="1" t="s">
        <v>36</v>
      </c>
    </row>
    <row r="36" spans="2:6" ht="13.95" customHeight="1" x14ac:dyDescent="0.25">
      <c r="B36" s="1" t="s">
        <v>37</v>
      </c>
    </row>
    <row r="37" spans="2:6" ht="13.95" customHeight="1" x14ac:dyDescent="0.25">
      <c r="B37" s="1" t="s">
        <v>38</v>
      </c>
    </row>
    <row r="38" spans="2:6" ht="13.95" customHeight="1" x14ac:dyDescent="0.25">
      <c r="B38" s="1" t="s">
        <v>39</v>
      </c>
    </row>
    <row r="39" spans="2:6" ht="13.95" customHeight="1" x14ac:dyDescent="0.25">
      <c r="B39" s="1" t="s">
        <v>40</v>
      </c>
    </row>
    <row r="40" spans="2:6" ht="12" x14ac:dyDescent="0.25"/>
    <row r="41" spans="2:6" ht="12" x14ac:dyDescent="0.25">
      <c r="B41" s="2" t="s">
        <v>41</v>
      </c>
      <c r="C41" s="2"/>
      <c r="D41" s="2"/>
      <c r="E41" s="2"/>
      <c r="F41" s="78"/>
    </row>
    <row r="42" spans="2:6" ht="13.95" customHeight="1" x14ac:dyDescent="0.25">
      <c r="B42" s="1" t="s">
        <v>42</v>
      </c>
    </row>
    <row r="43" spans="2:6" ht="12" x14ac:dyDescent="0.25"/>
    <row r="44" spans="2:6" ht="12" x14ac:dyDescent="0.25"/>
    <row r="45" spans="2:6" ht="12" x14ac:dyDescent="0.25"/>
    <row r="46" spans="2:6" ht="12" x14ac:dyDescent="0.25"/>
    <row r="47" spans="2:6" ht="12" x14ac:dyDescent="0.25"/>
    <row r="48" spans="2:6" ht="12" x14ac:dyDescent="0.25"/>
  </sheetData>
  <phoneticPr fontId="19" type="noConversion"/>
  <hyperlinks>
    <hyperlink ref="B5" location="'Index sheet'!A1" display="Back to index" xr:uid="{392C0644-6AE4-44DD-A521-A1AFF4D5D86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S97"/>
  <sheetViews>
    <sheetView showGridLines="0" zoomScaleNormal="100" workbookViewId="0">
      <selection activeCell="F5" sqref="F5"/>
    </sheetView>
  </sheetViews>
  <sheetFormatPr defaultColWidth="8.5546875" defaultRowHeight="11.55" customHeight="1" x14ac:dyDescent="0.25"/>
  <cols>
    <col min="1" max="1" width="2.44140625" style="1" customWidth="1"/>
    <col min="2" max="4" width="17.5546875" style="1" customWidth="1"/>
    <col min="5" max="6" width="13.5546875" style="1" customWidth="1"/>
    <col min="7" max="7" width="15.6640625" style="63" customWidth="1"/>
    <col min="8" max="8" width="13.5546875" style="63" customWidth="1"/>
    <col min="9" max="14" width="13.5546875" style="1" customWidth="1"/>
    <col min="15" max="16" width="13.5546875" style="68" customWidth="1"/>
    <col min="17" max="17" width="13.5546875" style="1" customWidth="1"/>
    <col min="18" max="18" width="8.5546875" style="1" customWidth="1"/>
    <col min="19" max="19" width="20.5546875" style="1" customWidth="1"/>
    <col min="20" max="20" width="8.5546875" style="1" customWidth="1"/>
    <col min="21" max="16384" width="8.5546875" style="1"/>
  </cols>
  <sheetData>
    <row r="1" spans="2:19" s="7" customFormat="1" ht="15.45" customHeight="1" x14ac:dyDescent="0.3">
      <c r="B1" s="6" t="s">
        <v>43</v>
      </c>
      <c r="C1" s="6"/>
      <c r="D1" s="6"/>
      <c r="E1" s="6"/>
      <c r="F1" s="6"/>
      <c r="G1" s="62"/>
      <c r="H1" s="62"/>
      <c r="O1" s="66"/>
      <c r="P1" s="66"/>
    </row>
    <row r="2" spans="2:19" s="7" customFormat="1" ht="15" customHeight="1" x14ac:dyDescent="0.3">
      <c r="B2" s="6" t="s">
        <v>44</v>
      </c>
      <c r="C2" s="6"/>
      <c r="D2" s="6"/>
      <c r="E2" s="6"/>
      <c r="F2" s="6"/>
      <c r="G2" s="62"/>
      <c r="H2" s="62"/>
      <c r="I2" s="6"/>
      <c r="J2" s="6"/>
      <c r="K2" s="6"/>
      <c r="L2" s="6"/>
      <c r="M2" s="6"/>
      <c r="N2" s="6"/>
      <c r="O2" s="67"/>
      <c r="P2" s="67"/>
      <c r="Q2" s="6"/>
      <c r="R2" s="6"/>
      <c r="S2" s="6"/>
    </row>
    <row r="3" spans="2:19" ht="16.05" customHeight="1" x14ac:dyDescent="0.25">
      <c r="B3" s="8" t="s">
        <v>579</v>
      </c>
      <c r="C3" s="8"/>
    </row>
    <row r="4" spans="2:19" ht="16.05" customHeight="1" x14ac:dyDescent="0.25">
      <c r="B4" s="8"/>
      <c r="C4" s="8"/>
    </row>
    <row r="5" spans="2:19" ht="12" x14ac:dyDescent="0.25">
      <c r="B5" s="9" t="s">
        <v>16</v>
      </c>
      <c r="C5" s="48"/>
      <c r="D5" s="10"/>
      <c r="E5" s="48"/>
      <c r="F5" s="48"/>
      <c r="G5" s="64"/>
      <c r="H5" s="64"/>
      <c r="M5" s="9"/>
    </row>
    <row r="6" spans="2:19" ht="12" x14ac:dyDescent="0.25">
      <c r="B6" s="9"/>
      <c r="C6" s="48"/>
      <c r="D6" s="48"/>
      <c r="E6" s="48"/>
      <c r="F6" s="48"/>
      <c r="G6" s="64"/>
      <c r="H6" s="64"/>
      <c r="M6" s="9"/>
    </row>
    <row r="7" spans="2:19" ht="60" customHeight="1" x14ac:dyDescent="0.25">
      <c r="B7" s="49" t="s">
        <v>344</v>
      </c>
      <c r="C7" s="49" t="s">
        <v>309</v>
      </c>
      <c r="D7" s="49" t="s">
        <v>345</v>
      </c>
      <c r="E7" s="49" t="s">
        <v>346</v>
      </c>
      <c r="F7" s="49" t="s">
        <v>347</v>
      </c>
      <c r="G7" s="91" t="s">
        <v>348</v>
      </c>
      <c r="H7" s="91"/>
      <c r="I7" s="49" t="s">
        <v>349</v>
      </c>
      <c r="J7" s="49" t="s">
        <v>350</v>
      </c>
      <c r="K7" s="49" t="s">
        <v>351</v>
      </c>
      <c r="L7" s="49" t="s">
        <v>580</v>
      </c>
      <c r="M7" s="49" t="s">
        <v>306</v>
      </c>
      <c r="N7" s="49" t="s">
        <v>307</v>
      </c>
      <c r="O7" s="11" t="s">
        <v>313</v>
      </c>
      <c r="P7" s="11" t="s">
        <v>314</v>
      </c>
      <c r="Q7" s="49" t="s">
        <v>352</v>
      </c>
      <c r="R7" s="49" t="s">
        <v>353</v>
      </c>
      <c r="S7" s="11" t="s">
        <v>317</v>
      </c>
    </row>
    <row r="8" spans="2:19" ht="22.95" customHeight="1" x14ac:dyDescent="0.25">
      <c r="B8" s="50"/>
      <c r="C8" s="50"/>
      <c r="D8" s="50"/>
      <c r="E8" s="50"/>
      <c r="F8" s="50"/>
      <c r="G8" s="92" t="s">
        <v>23</v>
      </c>
      <c r="H8" s="93" t="s">
        <v>24</v>
      </c>
      <c r="I8" s="72"/>
      <c r="J8" s="50"/>
      <c r="K8" s="50"/>
      <c r="L8" s="72"/>
      <c r="M8" s="50"/>
      <c r="N8" s="50"/>
      <c r="O8" s="12"/>
      <c r="P8" s="12"/>
      <c r="Q8" s="50"/>
      <c r="R8" s="51"/>
      <c r="S8" s="52"/>
    </row>
    <row r="9" spans="2:19" ht="28.2" customHeight="1" x14ac:dyDescent="0.25">
      <c r="B9" s="60" t="s">
        <v>86</v>
      </c>
      <c r="C9" s="60" t="s">
        <v>87</v>
      </c>
      <c r="D9" s="94" t="s">
        <v>174</v>
      </c>
      <c r="E9" s="94" t="s">
        <v>187</v>
      </c>
      <c r="F9" s="80" t="s">
        <v>210</v>
      </c>
      <c r="G9" s="95">
        <v>89958.3</v>
      </c>
      <c r="H9" s="96">
        <v>94593.375394321774</v>
      </c>
      <c r="I9" s="118" t="s">
        <v>388</v>
      </c>
      <c r="J9" s="94" t="s">
        <v>32</v>
      </c>
      <c r="K9" s="55" t="s">
        <v>52</v>
      </c>
      <c r="L9" s="97" t="s">
        <v>29</v>
      </c>
      <c r="M9" s="98" t="s">
        <v>226</v>
      </c>
      <c r="N9" s="53"/>
      <c r="O9" s="97" t="s">
        <v>27</v>
      </c>
      <c r="P9" s="97" t="s">
        <v>28</v>
      </c>
      <c r="Q9" s="70" t="s">
        <v>235</v>
      </c>
      <c r="R9" s="54"/>
      <c r="S9" s="54"/>
    </row>
    <row r="10" spans="2:19" ht="12" x14ac:dyDescent="0.25">
      <c r="B10" s="99" t="s">
        <v>88</v>
      </c>
      <c r="C10" s="99" t="s">
        <v>89</v>
      </c>
      <c r="D10" s="100" t="s">
        <v>175</v>
      </c>
      <c r="E10" s="80" t="s">
        <v>188</v>
      </c>
      <c r="F10" s="80" t="s">
        <v>211</v>
      </c>
      <c r="G10" s="101">
        <v>13500</v>
      </c>
      <c r="H10" s="96">
        <v>14195.583596214512</v>
      </c>
      <c r="I10" s="118">
        <v>2022</v>
      </c>
      <c r="J10" s="94" t="s">
        <v>32</v>
      </c>
      <c r="K10" s="55" t="s">
        <v>52</v>
      </c>
      <c r="L10" s="102" t="s">
        <v>33</v>
      </c>
      <c r="M10" s="103" t="s">
        <v>227</v>
      </c>
      <c r="N10" s="53"/>
      <c r="O10" s="97" t="s">
        <v>27</v>
      </c>
      <c r="P10" s="97" t="s">
        <v>27</v>
      </c>
      <c r="Q10" s="70" t="s">
        <v>235</v>
      </c>
      <c r="R10" s="55"/>
      <c r="S10" s="54"/>
    </row>
    <row r="11" spans="2:19" ht="12" x14ac:dyDescent="0.25">
      <c r="B11" s="99" t="s">
        <v>90</v>
      </c>
      <c r="C11" s="99" t="s">
        <v>91</v>
      </c>
      <c r="D11" s="80" t="s">
        <v>176</v>
      </c>
      <c r="E11" s="80" t="s">
        <v>188</v>
      </c>
      <c r="F11" s="80" t="s">
        <v>188</v>
      </c>
      <c r="G11" s="101">
        <v>4500</v>
      </c>
      <c r="H11" s="96">
        <v>4731.861198738171</v>
      </c>
      <c r="I11" s="118">
        <v>2022</v>
      </c>
      <c r="J11" s="80" t="s">
        <v>32</v>
      </c>
      <c r="K11" s="55" t="s">
        <v>52</v>
      </c>
      <c r="L11" s="102" t="s">
        <v>33</v>
      </c>
      <c r="M11" s="103" t="s">
        <v>228</v>
      </c>
      <c r="N11" s="53"/>
      <c r="O11" s="97" t="s">
        <v>27</v>
      </c>
      <c r="P11" s="97" t="s">
        <v>27</v>
      </c>
      <c r="Q11" s="70" t="s">
        <v>235</v>
      </c>
      <c r="R11" s="55"/>
      <c r="S11" s="54"/>
    </row>
    <row r="12" spans="2:19" ht="12" x14ac:dyDescent="0.25">
      <c r="B12" s="99" t="s">
        <v>92</v>
      </c>
      <c r="C12" s="99" t="s">
        <v>93</v>
      </c>
      <c r="D12" s="80" t="s">
        <v>177</v>
      </c>
      <c r="E12" s="80" t="s">
        <v>188</v>
      </c>
      <c r="F12" s="80" t="s">
        <v>212</v>
      </c>
      <c r="G12" s="101">
        <v>85000</v>
      </c>
      <c r="H12" s="96">
        <v>89379.600420609888</v>
      </c>
      <c r="I12" s="118" t="s">
        <v>389</v>
      </c>
      <c r="J12" s="80" t="s">
        <v>32</v>
      </c>
      <c r="K12" s="55" t="s">
        <v>52</v>
      </c>
      <c r="L12" s="102" t="s">
        <v>33</v>
      </c>
      <c r="M12" s="103" t="s">
        <v>354</v>
      </c>
      <c r="N12" s="53"/>
      <c r="O12" s="97" t="s">
        <v>27</v>
      </c>
      <c r="P12" s="97" t="s">
        <v>27</v>
      </c>
      <c r="Q12" s="70" t="s">
        <v>235</v>
      </c>
      <c r="R12" s="55"/>
      <c r="S12" s="54"/>
    </row>
    <row r="13" spans="2:19" ht="12" x14ac:dyDescent="0.25">
      <c r="B13" s="99" t="s">
        <v>94</v>
      </c>
      <c r="C13" s="99" t="s">
        <v>95</v>
      </c>
      <c r="D13" s="80" t="s">
        <v>177</v>
      </c>
      <c r="E13" s="80" t="s">
        <v>188</v>
      </c>
      <c r="F13" s="80" t="s">
        <v>188</v>
      </c>
      <c r="G13" s="101">
        <v>40000</v>
      </c>
      <c r="H13" s="96">
        <v>42060.98843322818</v>
      </c>
      <c r="I13" s="118" t="s">
        <v>388</v>
      </c>
      <c r="J13" s="80" t="s">
        <v>32</v>
      </c>
      <c r="K13" s="55" t="s">
        <v>52</v>
      </c>
      <c r="L13" s="102" t="s">
        <v>236</v>
      </c>
      <c r="M13" s="103" t="s">
        <v>228</v>
      </c>
      <c r="N13" s="53"/>
      <c r="O13" s="97" t="s">
        <v>27</v>
      </c>
      <c r="P13" s="97" t="s">
        <v>27</v>
      </c>
      <c r="Q13" s="70" t="s">
        <v>235</v>
      </c>
      <c r="R13" s="55"/>
      <c r="S13" s="54"/>
    </row>
    <row r="14" spans="2:19" ht="12" x14ac:dyDescent="0.25">
      <c r="B14" s="104" t="s">
        <v>96</v>
      </c>
      <c r="C14" s="104" t="s">
        <v>97</v>
      </c>
      <c r="D14" s="105" t="s">
        <v>178</v>
      </c>
      <c r="E14" s="105" t="s">
        <v>189</v>
      </c>
      <c r="F14" s="105" t="s">
        <v>213</v>
      </c>
      <c r="G14" s="106">
        <v>23300000</v>
      </c>
      <c r="H14" s="96">
        <v>22865554.465161927</v>
      </c>
      <c r="I14" s="118" t="s">
        <v>390</v>
      </c>
      <c r="J14" s="105" t="s">
        <v>32</v>
      </c>
      <c r="K14" s="55" t="s">
        <v>234</v>
      </c>
      <c r="L14" s="102" t="s">
        <v>33</v>
      </c>
      <c r="M14" s="103" t="s">
        <v>229</v>
      </c>
      <c r="N14" s="53"/>
      <c r="O14" s="107" t="s">
        <v>28</v>
      </c>
      <c r="P14" s="107" t="s">
        <v>28</v>
      </c>
      <c r="Q14" s="70" t="s">
        <v>235</v>
      </c>
      <c r="R14" s="56"/>
      <c r="S14" s="54"/>
    </row>
    <row r="15" spans="2:19" ht="12" x14ac:dyDescent="0.25">
      <c r="B15" s="104" t="s">
        <v>98</v>
      </c>
      <c r="C15" s="104" t="s">
        <v>99</v>
      </c>
      <c r="D15" s="105" t="s">
        <v>179</v>
      </c>
      <c r="E15" s="105" t="s">
        <v>190</v>
      </c>
      <c r="F15" s="105" t="s">
        <v>214</v>
      </c>
      <c r="G15" s="108">
        <v>15096834</v>
      </c>
      <c r="H15" s="96">
        <v>1758717.8471575023</v>
      </c>
      <c r="I15" s="118" t="s">
        <v>391</v>
      </c>
      <c r="J15" s="105" t="s">
        <v>32</v>
      </c>
      <c r="K15" s="55" t="s">
        <v>234</v>
      </c>
      <c r="L15" s="109" t="s">
        <v>236</v>
      </c>
      <c r="M15" s="103" t="s">
        <v>228</v>
      </c>
      <c r="N15" s="53"/>
      <c r="O15" s="109" t="s">
        <v>27</v>
      </c>
      <c r="P15" s="109" t="s">
        <v>27</v>
      </c>
      <c r="Q15" s="70" t="s">
        <v>235</v>
      </c>
      <c r="R15" s="55"/>
      <c r="S15" s="54"/>
    </row>
    <row r="16" spans="2:19" ht="12" x14ac:dyDescent="0.25">
      <c r="B16" s="104" t="s">
        <v>100</v>
      </c>
      <c r="C16" s="110" t="s">
        <v>101</v>
      </c>
      <c r="D16" s="105" t="s">
        <v>176</v>
      </c>
      <c r="E16" s="105" t="s">
        <v>191</v>
      </c>
      <c r="F16" s="105" t="s">
        <v>215</v>
      </c>
      <c r="G16" s="101">
        <v>3000000</v>
      </c>
      <c r="H16" s="96">
        <v>3440366.972477064</v>
      </c>
      <c r="I16" s="118" t="s">
        <v>392</v>
      </c>
      <c r="J16" s="105" t="s">
        <v>32</v>
      </c>
      <c r="K16" s="55" t="s">
        <v>234</v>
      </c>
      <c r="L16" s="102" t="s">
        <v>29</v>
      </c>
      <c r="M16" s="103" t="s">
        <v>230</v>
      </c>
      <c r="N16" s="53"/>
      <c r="O16" s="109" t="s">
        <v>27</v>
      </c>
      <c r="P16" s="102" t="s">
        <v>28</v>
      </c>
      <c r="Q16" s="70" t="s">
        <v>235</v>
      </c>
      <c r="R16" s="55"/>
      <c r="S16" s="54"/>
    </row>
    <row r="17" spans="2:19" ht="12" x14ac:dyDescent="0.25">
      <c r="B17" s="104" t="s">
        <v>102</v>
      </c>
      <c r="C17" s="110" t="s">
        <v>103</v>
      </c>
      <c r="D17" s="105" t="s">
        <v>31</v>
      </c>
      <c r="E17" s="105" t="s">
        <v>192</v>
      </c>
      <c r="F17" s="105" t="s">
        <v>215</v>
      </c>
      <c r="G17" s="96">
        <v>820076</v>
      </c>
      <c r="H17" s="96">
        <v>820076</v>
      </c>
      <c r="I17" s="118" t="s">
        <v>389</v>
      </c>
      <c r="J17" s="105" t="s">
        <v>32</v>
      </c>
      <c r="K17" s="55" t="s">
        <v>52</v>
      </c>
      <c r="L17" s="102" t="s">
        <v>33</v>
      </c>
      <c r="M17" s="103" t="s">
        <v>226</v>
      </c>
      <c r="N17" s="53"/>
      <c r="O17" s="109" t="s">
        <v>27</v>
      </c>
      <c r="P17" s="102" t="s">
        <v>28</v>
      </c>
      <c r="Q17" s="70" t="s">
        <v>235</v>
      </c>
      <c r="R17" s="55"/>
      <c r="S17" s="54"/>
    </row>
    <row r="18" spans="2:19" ht="12" x14ac:dyDescent="0.25">
      <c r="B18" s="99" t="s">
        <v>104</v>
      </c>
      <c r="C18" s="110" t="s">
        <v>105</v>
      </c>
      <c r="D18" s="111" t="s">
        <v>174</v>
      </c>
      <c r="E18" s="80" t="s">
        <v>193</v>
      </c>
      <c r="F18" s="80" t="s">
        <v>193</v>
      </c>
      <c r="G18" s="101">
        <v>160875</v>
      </c>
      <c r="H18" s="96">
        <v>183437.85632839226</v>
      </c>
      <c r="I18" s="118" t="s">
        <v>393</v>
      </c>
      <c r="J18" s="80" t="s">
        <v>32</v>
      </c>
      <c r="K18" s="55" t="s">
        <v>52</v>
      </c>
      <c r="L18" s="102" t="s">
        <v>33</v>
      </c>
      <c r="M18" s="103" t="s">
        <v>231</v>
      </c>
      <c r="N18" s="53"/>
      <c r="O18" s="109" t="s">
        <v>27</v>
      </c>
      <c r="P18" s="102" t="s">
        <v>28</v>
      </c>
      <c r="Q18" s="70" t="s">
        <v>235</v>
      </c>
      <c r="R18" s="55"/>
      <c r="S18" s="54"/>
    </row>
    <row r="19" spans="2:19" ht="12" x14ac:dyDescent="0.25">
      <c r="B19" s="99" t="s">
        <v>106</v>
      </c>
      <c r="C19" s="99" t="s">
        <v>107</v>
      </c>
      <c r="D19" s="111" t="s">
        <v>174</v>
      </c>
      <c r="E19" s="80" t="s">
        <v>193</v>
      </c>
      <c r="F19" s="80" t="s">
        <v>193</v>
      </c>
      <c r="G19" s="101">
        <v>105625</v>
      </c>
      <c r="H19" s="96">
        <v>120438.99657924744</v>
      </c>
      <c r="I19" s="118" t="s">
        <v>393</v>
      </c>
      <c r="J19" s="80" t="s">
        <v>32</v>
      </c>
      <c r="K19" s="55" t="s">
        <v>52</v>
      </c>
      <c r="L19" s="112" t="s">
        <v>236</v>
      </c>
      <c r="M19" s="103" t="s">
        <v>231</v>
      </c>
      <c r="N19" s="53"/>
      <c r="O19" s="109" t="s">
        <v>27</v>
      </c>
      <c r="P19" s="102" t="s">
        <v>28</v>
      </c>
      <c r="Q19" s="70" t="s">
        <v>235</v>
      </c>
      <c r="R19" s="55"/>
      <c r="S19" s="54"/>
    </row>
    <row r="20" spans="2:19" ht="12" x14ac:dyDescent="0.25">
      <c r="B20" s="99" t="s">
        <v>108</v>
      </c>
      <c r="C20" s="110" t="s">
        <v>109</v>
      </c>
      <c r="D20" s="80" t="s">
        <v>180</v>
      </c>
      <c r="E20" s="80" t="s">
        <v>193</v>
      </c>
      <c r="F20" s="80" t="s">
        <v>193</v>
      </c>
      <c r="G20" s="96">
        <v>347069</v>
      </c>
      <c r="H20" s="96">
        <v>347069</v>
      </c>
      <c r="I20" s="118" t="s">
        <v>394</v>
      </c>
      <c r="J20" s="80" t="s">
        <v>32</v>
      </c>
      <c r="K20" s="55" t="s">
        <v>52</v>
      </c>
      <c r="L20" s="112" t="s">
        <v>236</v>
      </c>
      <c r="M20" s="103" t="s">
        <v>231</v>
      </c>
      <c r="N20" s="53"/>
      <c r="O20" s="109" t="s">
        <v>27</v>
      </c>
      <c r="P20" s="102" t="s">
        <v>28</v>
      </c>
      <c r="Q20" s="70" t="s">
        <v>235</v>
      </c>
      <c r="R20" s="55"/>
      <c r="S20" s="54"/>
    </row>
    <row r="21" spans="2:19" ht="12" x14ac:dyDescent="0.25">
      <c r="B21" s="99" t="s">
        <v>110</v>
      </c>
      <c r="C21" s="99" t="s">
        <v>111</v>
      </c>
      <c r="D21" s="111" t="s">
        <v>174</v>
      </c>
      <c r="E21" s="80" t="s">
        <v>193</v>
      </c>
      <c r="F21" s="80" t="s">
        <v>193</v>
      </c>
      <c r="G21" s="101">
        <v>498647</v>
      </c>
      <c r="H21" s="96">
        <v>560277.52808988758</v>
      </c>
      <c r="I21" s="118" t="s">
        <v>395</v>
      </c>
      <c r="J21" s="80" t="s">
        <v>32</v>
      </c>
      <c r="K21" s="55" t="s">
        <v>52</v>
      </c>
      <c r="L21" s="112" t="s">
        <v>29</v>
      </c>
      <c r="M21" s="103" t="s">
        <v>355</v>
      </c>
      <c r="N21" s="53"/>
      <c r="O21" s="109" t="s">
        <v>27</v>
      </c>
      <c r="P21" s="109" t="s">
        <v>27</v>
      </c>
      <c r="Q21" s="70" t="s">
        <v>235</v>
      </c>
      <c r="R21" s="55"/>
      <c r="S21" s="54"/>
    </row>
    <row r="22" spans="2:19" ht="12" x14ac:dyDescent="0.25">
      <c r="B22" s="99" t="s">
        <v>112</v>
      </c>
      <c r="C22" s="99" t="s">
        <v>113</v>
      </c>
      <c r="D22" s="111" t="s">
        <v>174</v>
      </c>
      <c r="E22" s="80" t="s">
        <v>193</v>
      </c>
      <c r="F22" s="80" t="s">
        <v>193</v>
      </c>
      <c r="G22" s="101">
        <v>200000</v>
      </c>
      <c r="H22" s="96">
        <v>259740.25974025973</v>
      </c>
      <c r="I22" s="118" t="s">
        <v>396</v>
      </c>
      <c r="J22" s="80" t="s">
        <v>32</v>
      </c>
      <c r="K22" s="55" t="s">
        <v>52</v>
      </c>
      <c r="L22" s="112" t="s">
        <v>33</v>
      </c>
      <c r="M22" s="103" t="s">
        <v>231</v>
      </c>
      <c r="N22" s="53"/>
      <c r="O22" s="109" t="s">
        <v>27</v>
      </c>
      <c r="P22" s="112" t="s">
        <v>27</v>
      </c>
      <c r="Q22" s="70" t="s">
        <v>235</v>
      </c>
      <c r="R22" s="55"/>
      <c r="S22" s="54"/>
    </row>
    <row r="23" spans="2:19" ht="12" x14ac:dyDescent="0.25">
      <c r="B23" s="99" t="s">
        <v>114</v>
      </c>
      <c r="C23" s="110" t="s">
        <v>115</v>
      </c>
      <c r="D23" s="80" t="s">
        <v>177</v>
      </c>
      <c r="E23" s="80" t="s">
        <v>193</v>
      </c>
      <c r="F23" s="80" t="s">
        <v>193</v>
      </c>
      <c r="G23" s="101">
        <v>74448.84</v>
      </c>
      <c r="H23" s="96">
        <v>78284.79495268139</v>
      </c>
      <c r="I23" s="118" t="s">
        <v>388</v>
      </c>
      <c r="J23" s="80" t="s">
        <v>32</v>
      </c>
      <c r="K23" s="55" t="s">
        <v>52</v>
      </c>
      <c r="L23" s="112" t="s">
        <v>236</v>
      </c>
      <c r="M23" s="103" t="s">
        <v>231</v>
      </c>
      <c r="N23" s="53"/>
      <c r="O23" s="109" t="s">
        <v>27</v>
      </c>
      <c r="P23" s="102" t="s">
        <v>28</v>
      </c>
      <c r="Q23" s="70" t="s">
        <v>235</v>
      </c>
      <c r="R23" s="55"/>
      <c r="S23" s="54"/>
    </row>
    <row r="24" spans="2:19" ht="12" x14ac:dyDescent="0.25">
      <c r="B24" s="99" t="s">
        <v>116</v>
      </c>
      <c r="C24" s="99" t="s">
        <v>117</v>
      </c>
      <c r="D24" s="80" t="s">
        <v>181</v>
      </c>
      <c r="E24" s="80" t="s">
        <v>193</v>
      </c>
      <c r="F24" s="80" t="s">
        <v>193</v>
      </c>
      <c r="G24" s="101">
        <v>19593</v>
      </c>
      <c r="H24" s="96">
        <v>23159.574468085106</v>
      </c>
      <c r="I24" s="118" t="s">
        <v>397</v>
      </c>
      <c r="J24" s="80" t="s">
        <v>32</v>
      </c>
      <c r="K24" s="55" t="s">
        <v>52</v>
      </c>
      <c r="L24" s="112" t="s">
        <v>236</v>
      </c>
      <c r="M24" s="103" t="s">
        <v>231</v>
      </c>
      <c r="N24" s="53"/>
      <c r="O24" s="109" t="s">
        <v>27</v>
      </c>
      <c r="P24" s="102" t="s">
        <v>28</v>
      </c>
      <c r="Q24" s="70" t="s">
        <v>235</v>
      </c>
      <c r="R24" s="55"/>
      <c r="S24" s="54"/>
    </row>
    <row r="25" spans="2:19" ht="12" x14ac:dyDescent="0.25">
      <c r="B25" s="99" t="s">
        <v>118</v>
      </c>
      <c r="C25" s="99" t="s">
        <v>119</v>
      </c>
      <c r="D25" s="80" t="s">
        <v>174</v>
      </c>
      <c r="E25" s="80" t="s">
        <v>194</v>
      </c>
      <c r="F25" s="80" t="s">
        <v>194</v>
      </c>
      <c r="G25" s="101">
        <v>306000</v>
      </c>
      <c r="H25" s="96">
        <v>361702.1276595745</v>
      </c>
      <c r="I25" s="118" t="s">
        <v>391</v>
      </c>
      <c r="J25" s="80" t="s">
        <v>224</v>
      </c>
      <c r="K25" s="55" t="s">
        <v>52</v>
      </c>
      <c r="L25" s="102" t="s">
        <v>29</v>
      </c>
      <c r="M25" s="103" t="s">
        <v>226</v>
      </c>
      <c r="N25" s="53"/>
      <c r="O25" s="102" t="s">
        <v>28</v>
      </c>
      <c r="P25" s="113" t="s">
        <v>27</v>
      </c>
      <c r="Q25" s="70" t="s">
        <v>235</v>
      </c>
      <c r="R25" s="55"/>
      <c r="S25" s="54"/>
    </row>
    <row r="26" spans="2:19" ht="12" x14ac:dyDescent="0.25">
      <c r="B26" s="99" t="s">
        <v>120</v>
      </c>
      <c r="C26" s="99" t="s">
        <v>121</v>
      </c>
      <c r="D26" s="80" t="s">
        <v>174</v>
      </c>
      <c r="E26" s="80" t="s">
        <v>194</v>
      </c>
      <c r="F26" s="80" t="s">
        <v>194</v>
      </c>
      <c r="G26" s="101">
        <v>60000</v>
      </c>
      <c r="H26" s="96">
        <v>63091.482649842277</v>
      </c>
      <c r="I26" s="118" t="s">
        <v>389</v>
      </c>
      <c r="J26" s="80" t="s">
        <v>224</v>
      </c>
      <c r="K26" s="55" t="s">
        <v>52</v>
      </c>
      <c r="L26" s="102" t="s">
        <v>29</v>
      </c>
      <c r="M26" s="103" t="s">
        <v>232</v>
      </c>
      <c r="N26" s="53"/>
      <c r="O26" s="102" t="s">
        <v>27</v>
      </c>
      <c r="P26" s="102" t="s">
        <v>28</v>
      </c>
      <c r="Q26" s="70" t="s">
        <v>235</v>
      </c>
      <c r="R26" s="55"/>
      <c r="S26" s="54"/>
    </row>
    <row r="27" spans="2:19" ht="12" x14ac:dyDescent="0.25">
      <c r="B27" s="99" t="s">
        <v>122</v>
      </c>
      <c r="C27" s="99"/>
      <c r="D27" s="80" t="s">
        <v>175</v>
      </c>
      <c r="E27" s="80"/>
      <c r="F27" s="80"/>
      <c r="G27" s="106">
        <v>6050000</v>
      </c>
      <c r="H27" s="96">
        <v>5937193.3267909717</v>
      </c>
      <c r="I27" s="118">
        <v>2022</v>
      </c>
      <c r="J27" s="80" t="s">
        <v>224</v>
      </c>
      <c r="K27" s="55" t="s">
        <v>234</v>
      </c>
      <c r="L27" s="102" t="s">
        <v>29</v>
      </c>
      <c r="M27" s="103" t="s">
        <v>229</v>
      </c>
      <c r="N27" s="53"/>
      <c r="O27" s="102" t="s">
        <v>27</v>
      </c>
      <c r="P27" s="102" t="s">
        <v>27</v>
      </c>
      <c r="Q27" s="70" t="s">
        <v>235</v>
      </c>
      <c r="R27" s="55"/>
      <c r="S27" s="54"/>
    </row>
    <row r="28" spans="2:19" ht="12" x14ac:dyDescent="0.25">
      <c r="B28" s="114" t="s">
        <v>123</v>
      </c>
      <c r="C28" s="114" t="s">
        <v>124</v>
      </c>
      <c r="D28" s="111" t="s">
        <v>31</v>
      </c>
      <c r="E28" s="115" t="s">
        <v>195</v>
      </c>
      <c r="F28" s="115" t="s">
        <v>53</v>
      </c>
      <c r="G28" s="96">
        <v>663245</v>
      </c>
      <c r="H28" s="96">
        <v>663245</v>
      </c>
      <c r="I28" s="118" t="s">
        <v>398</v>
      </c>
      <c r="J28" s="80" t="s">
        <v>224</v>
      </c>
      <c r="K28" s="55" t="s">
        <v>52</v>
      </c>
      <c r="L28" s="115" t="s">
        <v>33</v>
      </c>
      <c r="M28" s="103" t="s">
        <v>356</v>
      </c>
      <c r="N28" s="53"/>
      <c r="O28" s="102" t="s">
        <v>27</v>
      </c>
      <c r="P28" s="115" t="s">
        <v>28</v>
      </c>
      <c r="Q28" s="70" t="s">
        <v>235</v>
      </c>
      <c r="R28" s="55"/>
      <c r="S28" s="54"/>
    </row>
    <row r="29" spans="2:19" ht="12" x14ac:dyDescent="0.25">
      <c r="B29" s="114" t="s">
        <v>125</v>
      </c>
      <c r="C29" s="99" t="s">
        <v>126</v>
      </c>
      <c r="D29" s="111" t="s">
        <v>31</v>
      </c>
      <c r="E29" s="115" t="s">
        <v>196</v>
      </c>
      <c r="F29" s="115" t="s">
        <v>177</v>
      </c>
      <c r="G29" s="101">
        <v>820076</v>
      </c>
      <c r="H29" s="96">
        <v>862330.17875920085</v>
      </c>
      <c r="I29" s="118" t="s">
        <v>388</v>
      </c>
      <c r="J29" s="80" t="s">
        <v>224</v>
      </c>
      <c r="K29" s="55" t="s">
        <v>52</v>
      </c>
      <c r="L29" s="115" t="s">
        <v>33</v>
      </c>
      <c r="M29" s="103" t="s">
        <v>357</v>
      </c>
      <c r="N29" s="53"/>
      <c r="O29" s="102" t="s">
        <v>27</v>
      </c>
      <c r="P29" s="115" t="s">
        <v>28</v>
      </c>
      <c r="Q29" s="70" t="s">
        <v>235</v>
      </c>
      <c r="R29" s="55"/>
      <c r="S29" s="54"/>
    </row>
    <row r="30" spans="2:19" ht="12" x14ac:dyDescent="0.25">
      <c r="B30" s="114" t="s">
        <v>127</v>
      </c>
      <c r="C30" s="114" t="s">
        <v>128</v>
      </c>
      <c r="D30" s="105" t="s">
        <v>31</v>
      </c>
      <c r="E30" s="115" t="s">
        <v>197</v>
      </c>
      <c r="F30" s="115" t="s">
        <v>216</v>
      </c>
      <c r="G30" s="96">
        <v>37000</v>
      </c>
      <c r="H30" s="96">
        <v>37000</v>
      </c>
      <c r="I30" s="118">
        <v>2020</v>
      </c>
      <c r="J30" s="80" t="s">
        <v>224</v>
      </c>
      <c r="K30" s="55" t="s">
        <v>52</v>
      </c>
      <c r="L30" s="115" t="s">
        <v>33</v>
      </c>
      <c r="M30" s="103" t="s">
        <v>358</v>
      </c>
      <c r="N30" s="53"/>
      <c r="O30" s="102" t="s">
        <v>27</v>
      </c>
      <c r="P30" s="115" t="s">
        <v>28</v>
      </c>
      <c r="Q30" s="70" t="s">
        <v>235</v>
      </c>
      <c r="R30" s="55"/>
      <c r="S30" s="54"/>
    </row>
    <row r="31" spans="2:19" ht="12" x14ac:dyDescent="0.25">
      <c r="B31" s="114" t="s">
        <v>129</v>
      </c>
      <c r="C31" s="99" t="s">
        <v>130</v>
      </c>
      <c r="D31" s="115" t="s">
        <v>182</v>
      </c>
      <c r="E31" s="115" t="s">
        <v>198</v>
      </c>
      <c r="F31" s="115" t="s">
        <v>55</v>
      </c>
      <c r="G31" s="96">
        <v>1305000</v>
      </c>
      <c r="H31" s="96">
        <v>1305000</v>
      </c>
      <c r="I31" s="118" t="s">
        <v>399</v>
      </c>
      <c r="J31" s="80" t="s">
        <v>224</v>
      </c>
      <c r="K31" s="55" t="s">
        <v>52</v>
      </c>
      <c r="L31" s="102" t="s">
        <v>236</v>
      </c>
      <c r="M31" s="103" t="s">
        <v>359</v>
      </c>
      <c r="N31" s="53"/>
      <c r="O31" s="102" t="s">
        <v>27</v>
      </c>
      <c r="P31" s="102" t="s">
        <v>27</v>
      </c>
      <c r="Q31" s="70" t="s">
        <v>235</v>
      </c>
      <c r="R31" s="55"/>
      <c r="S31" s="54"/>
    </row>
    <row r="32" spans="2:19" ht="12" x14ac:dyDescent="0.25">
      <c r="B32" s="99" t="s">
        <v>131</v>
      </c>
      <c r="C32" s="99"/>
      <c r="D32" s="80" t="s">
        <v>174</v>
      </c>
      <c r="E32" s="80" t="s">
        <v>199</v>
      </c>
      <c r="F32" s="80" t="s">
        <v>199</v>
      </c>
      <c r="G32" s="101">
        <v>1000000</v>
      </c>
      <c r="H32" s="96">
        <v>1140250.8551881413</v>
      </c>
      <c r="I32" s="118" t="s">
        <v>400</v>
      </c>
      <c r="J32" s="80" t="s">
        <v>32</v>
      </c>
      <c r="K32" s="55" t="s">
        <v>52</v>
      </c>
      <c r="L32" s="102" t="s">
        <v>33</v>
      </c>
      <c r="M32" s="103" t="s">
        <v>360</v>
      </c>
      <c r="N32" s="53"/>
      <c r="O32" s="102" t="s">
        <v>27</v>
      </c>
      <c r="P32" s="102" t="s">
        <v>27</v>
      </c>
      <c r="Q32" s="70" t="s">
        <v>235</v>
      </c>
      <c r="R32" s="55"/>
      <c r="S32" s="54"/>
    </row>
    <row r="33" spans="2:19" ht="12" x14ac:dyDescent="0.25">
      <c r="B33" s="114" t="s">
        <v>132</v>
      </c>
      <c r="C33" s="99" t="s">
        <v>133</v>
      </c>
      <c r="D33" s="100" t="s">
        <v>174</v>
      </c>
      <c r="E33" s="100" t="s">
        <v>200</v>
      </c>
      <c r="F33" s="80" t="s">
        <v>199</v>
      </c>
      <c r="G33" s="101">
        <v>977333</v>
      </c>
      <c r="H33" s="96">
        <v>1098126.9662921347</v>
      </c>
      <c r="I33" s="118" t="s">
        <v>401</v>
      </c>
      <c r="J33" s="80" t="s">
        <v>32</v>
      </c>
      <c r="K33" s="55" t="s">
        <v>52</v>
      </c>
      <c r="L33" s="102" t="s">
        <v>236</v>
      </c>
      <c r="M33" s="103" t="s">
        <v>361</v>
      </c>
      <c r="N33" s="53"/>
      <c r="O33" s="102" t="s">
        <v>27</v>
      </c>
      <c r="P33" s="115" t="s">
        <v>28</v>
      </c>
      <c r="Q33" s="70" t="s">
        <v>235</v>
      </c>
      <c r="R33" s="55"/>
      <c r="S33" s="54"/>
    </row>
    <row r="34" spans="2:19" ht="12" x14ac:dyDescent="0.25">
      <c r="B34" s="114" t="s">
        <v>134</v>
      </c>
      <c r="C34" s="80" t="s">
        <v>135</v>
      </c>
      <c r="D34" s="100" t="s">
        <v>174</v>
      </c>
      <c r="E34" s="100" t="s">
        <v>201</v>
      </c>
      <c r="F34" s="100" t="s">
        <v>217</v>
      </c>
      <c r="G34" s="101">
        <v>396826.74</v>
      </c>
      <c r="H34" s="96">
        <v>455076.53669724771</v>
      </c>
      <c r="I34" s="118" t="s">
        <v>402</v>
      </c>
      <c r="J34" s="80" t="s">
        <v>32</v>
      </c>
      <c r="K34" s="55" t="s">
        <v>52</v>
      </c>
      <c r="L34" s="102" t="s">
        <v>236</v>
      </c>
      <c r="M34" s="103" t="s">
        <v>362</v>
      </c>
      <c r="N34" s="53"/>
      <c r="O34" s="115" t="s">
        <v>28</v>
      </c>
      <c r="P34" s="115" t="s">
        <v>28</v>
      </c>
      <c r="Q34" s="70" t="s">
        <v>235</v>
      </c>
      <c r="R34" s="55"/>
      <c r="S34" s="54"/>
    </row>
    <row r="35" spans="2:19" ht="12" x14ac:dyDescent="0.25">
      <c r="B35" s="114" t="s">
        <v>136</v>
      </c>
      <c r="C35" s="99" t="s">
        <v>137</v>
      </c>
      <c r="D35" s="100" t="s">
        <v>174</v>
      </c>
      <c r="E35" s="100" t="s">
        <v>202</v>
      </c>
      <c r="F35" s="100" t="s">
        <v>217</v>
      </c>
      <c r="G35" s="101">
        <v>58546</v>
      </c>
      <c r="H35" s="96">
        <v>66757.126567844927</v>
      </c>
      <c r="I35" s="118">
        <v>2020</v>
      </c>
      <c r="J35" s="80" t="s">
        <v>32</v>
      </c>
      <c r="K35" s="55" t="s">
        <v>52</v>
      </c>
      <c r="L35" s="102" t="s">
        <v>33</v>
      </c>
      <c r="M35" s="103" t="s">
        <v>363</v>
      </c>
      <c r="N35" s="32"/>
      <c r="O35" s="115" t="s">
        <v>28</v>
      </c>
      <c r="P35" s="115" t="s">
        <v>28</v>
      </c>
      <c r="Q35" s="70" t="s">
        <v>235</v>
      </c>
      <c r="R35" s="58"/>
      <c r="S35" s="59"/>
    </row>
    <row r="36" spans="2:19" ht="12" x14ac:dyDescent="0.25">
      <c r="B36" s="114" t="s">
        <v>138</v>
      </c>
      <c r="C36" s="99" t="s">
        <v>139</v>
      </c>
      <c r="D36" s="100" t="s">
        <v>174</v>
      </c>
      <c r="E36" s="100" t="s">
        <v>85</v>
      </c>
      <c r="F36" s="80" t="s">
        <v>199</v>
      </c>
      <c r="G36" s="101">
        <v>1881985</v>
      </c>
      <c r="H36" s="96">
        <v>1978953.7329127234</v>
      </c>
      <c r="I36" s="118" t="s">
        <v>389</v>
      </c>
      <c r="J36" s="80" t="s">
        <v>32</v>
      </c>
      <c r="K36" s="55" t="s">
        <v>52</v>
      </c>
      <c r="L36" s="102" t="s">
        <v>29</v>
      </c>
      <c r="M36" s="103" t="s">
        <v>364</v>
      </c>
      <c r="N36" s="60"/>
      <c r="O36" s="115" t="s">
        <v>27</v>
      </c>
      <c r="P36" s="115" t="s">
        <v>28</v>
      </c>
      <c r="Q36" s="70" t="s">
        <v>235</v>
      </c>
      <c r="R36" s="60"/>
      <c r="S36" s="61"/>
    </row>
    <row r="37" spans="2:19" ht="12" x14ac:dyDescent="0.25">
      <c r="B37" s="114" t="s">
        <v>140</v>
      </c>
      <c r="C37" s="99" t="s">
        <v>141</v>
      </c>
      <c r="D37" s="100" t="s">
        <v>174</v>
      </c>
      <c r="E37" s="100" t="s">
        <v>85</v>
      </c>
      <c r="F37" s="80" t="s">
        <v>199</v>
      </c>
      <c r="G37" s="101">
        <v>1163693</v>
      </c>
      <c r="H37" s="96">
        <v>1307520.2247191011</v>
      </c>
      <c r="I37" s="118" t="s">
        <v>403</v>
      </c>
      <c r="J37" s="80" t="s">
        <v>32</v>
      </c>
      <c r="K37" s="71" t="s">
        <v>234</v>
      </c>
      <c r="L37" s="102" t="s">
        <v>236</v>
      </c>
      <c r="M37" s="103" t="s">
        <v>365</v>
      </c>
      <c r="N37" s="60"/>
      <c r="O37" s="115" t="s">
        <v>28</v>
      </c>
      <c r="P37" s="115" t="s">
        <v>28</v>
      </c>
      <c r="Q37" s="70" t="s">
        <v>235</v>
      </c>
      <c r="R37" s="60"/>
      <c r="S37" s="61"/>
    </row>
    <row r="38" spans="2:19" ht="12" x14ac:dyDescent="0.25">
      <c r="B38" s="114" t="s">
        <v>142</v>
      </c>
      <c r="C38" s="99" t="s">
        <v>141</v>
      </c>
      <c r="D38" s="100" t="s">
        <v>174</v>
      </c>
      <c r="E38" s="100" t="s">
        <v>85</v>
      </c>
      <c r="F38" s="80" t="s">
        <v>199</v>
      </c>
      <c r="G38" s="101">
        <v>8228119</v>
      </c>
      <c r="H38" s="96">
        <v>9877693.8775510211</v>
      </c>
      <c r="I38" s="118" t="s">
        <v>404</v>
      </c>
      <c r="J38" s="80" t="s">
        <v>32</v>
      </c>
      <c r="K38" s="71" t="s">
        <v>234</v>
      </c>
      <c r="L38" s="102" t="s">
        <v>236</v>
      </c>
      <c r="M38" s="103" t="s">
        <v>366</v>
      </c>
      <c r="N38" s="60"/>
      <c r="O38" s="115" t="s">
        <v>28</v>
      </c>
      <c r="P38" s="115" t="s">
        <v>27</v>
      </c>
      <c r="Q38" s="70" t="s">
        <v>235</v>
      </c>
      <c r="R38" s="60"/>
      <c r="S38" s="61"/>
    </row>
    <row r="39" spans="2:19" ht="12" x14ac:dyDescent="0.25">
      <c r="B39" s="114" t="s">
        <v>143</v>
      </c>
      <c r="C39" s="99" t="s">
        <v>141</v>
      </c>
      <c r="D39" s="100" t="s">
        <v>174</v>
      </c>
      <c r="E39" s="100" t="s">
        <v>85</v>
      </c>
      <c r="F39" s="80" t="s">
        <v>199</v>
      </c>
      <c r="G39" s="101">
        <v>3880760.68</v>
      </c>
      <c r="H39" s="96">
        <v>4425040.6841505133</v>
      </c>
      <c r="I39" s="118" t="s">
        <v>398</v>
      </c>
      <c r="J39" s="80" t="s">
        <v>32</v>
      </c>
      <c r="K39" s="71" t="s">
        <v>234</v>
      </c>
      <c r="L39" s="102" t="s">
        <v>33</v>
      </c>
      <c r="M39" s="103" t="s">
        <v>367</v>
      </c>
      <c r="N39" s="60"/>
      <c r="O39" s="115" t="s">
        <v>28</v>
      </c>
      <c r="P39" s="115" t="s">
        <v>27</v>
      </c>
      <c r="Q39" s="70" t="s">
        <v>235</v>
      </c>
      <c r="R39" s="60"/>
      <c r="S39" s="61"/>
    </row>
    <row r="40" spans="2:19" ht="12" x14ac:dyDescent="0.25">
      <c r="B40" s="114" t="s">
        <v>144</v>
      </c>
      <c r="C40" s="99" t="s">
        <v>141</v>
      </c>
      <c r="D40" s="100" t="s">
        <v>174</v>
      </c>
      <c r="E40" s="100" t="s">
        <v>85</v>
      </c>
      <c r="F40" s="80" t="s">
        <v>199</v>
      </c>
      <c r="G40" s="101">
        <v>2311308.5299999998</v>
      </c>
      <c r="H40" s="96">
        <v>2635471.5279361457</v>
      </c>
      <c r="I40" s="118" t="s">
        <v>398</v>
      </c>
      <c r="J40" s="80" t="s">
        <v>32</v>
      </c>
      <c r="K40" s="71" t="s">
        <v>234</v>
      </c>
      <c r="L40" s="102" t="s">
        <v>33</v>
      </c>
      <c r="M40" s="103" t="s">
        <v>367</v>
      </c>
      <c r="N40" s="60"/>
      <c r="O40" s="115" t="s">
        <v>28</v>
      </c>
      <c r="P40" s="115" t="s">
        <v>27</v>
      </c>
      <c r="Q40" s="70" t="s">
        <v>235</v>
      </c>
      <c r="R40" s="60"/>
      <c r="S40" s="61"/>
    </row>
    <row r="41" spans="2:19" ht="12" x14ac:dyDescent="0.25">
      <c r="B41" s="114" t="s">
        <v>145</v>
      </c>
      <c r="C41" s="99" t="s">
        <v>141</v>
      </c>
      <c r="D41" s="100" t="s">
        <v>174</v>
      </c>
      <c r="E41" s="100" t="s">
        <v>85</v>
      </c>
      <c r="F41" s="80" t="s">
        <v>199</v>
      </c>
      <c r="G41" s="101">
        <v>3057824</v>
      </c>
      <c r="H41" s="96">
        <v>3435757.3033707864</v>
      </c>
      <c r="I41" s="118" t="s">
        <v>403</v>
      </c>
      <c r="J41" s="80" t="s">
        <v>32</v>
      </c>
      <c r="K41" s="71" t="s">
        <v>234</v>
      </c>
      <c r="L41" s="102" t="s">
        <v>33</v>
      </c>
      <c r="M41" s="103" t="s">
        <v>368</v>
      </c>
      <c r="N41" s="60"/>
      <c r="O41" s="115" t="s">
        <v>28</v>
      </c>
      <c r="P41" s="115" t="s">
        <v>27</v>
      </c>
      <c r="Q41" s="70" t="s">
        <v>235</v>
      </c>
      <c r="R41" s="60"/>
      <c r="S41" s="61"/>
    </row>
    <row r="42" spans="2:19" ht="12" x14ac:dyDescent="0.25">
      <c r="B42" s="114" t="s">
        <v>146</v>
      </c>
      <c r="C42" s="99" t="s">
        <v>147</v>
      </c>
      <c r="D42" s="100" t="s">
        <v>174</v>
      </c>
      <c r="E42" s="100" t="s">
        <v>85</v>
      </c>
      <c r="F42" s="80" t="s">
        <v>199</v>
      </c>
      <c r="G42" s="101">
        <v>850000</v>
      </c>
      <c r="H42" s="96">
        <v>919913.41991341987</v>
      </c>
      <c r="I42" s="118" t="s">
        <v>405</v>
      </c>
      <c r="J42" s="80" t="s">
        <v>32</v>
      </c>
      <c r="K42" s="55" t="s">
        <v>52</v>
      </c>
      <c r="L42" s="102" t="s">
        <v>33</v>
      </c>
      <c r="M42" s="103" t="s">
        <v>369</v>
      </c>
      <c r="N42" s="60"/>
      <c r="O42" s="115" t="s">
        <v>27</v>
      </c>
      <c r="P42" s="115" t="s">
        <v>28</v>
      </c>
      <c r="Q42" s="70" t="s">
        <v>235</v>
      </c>
      <c r="R42" s="60"/>
      <c r="S42" s="61"/>
    </row>
    <row r="43" spans="2:19" ht="12" x14ac:dyDescent="0.25">
      <c r="B43" s="114" t="s">
        <v>342</v>
      </c>
      <c r="C43" s="99" t="s">
        <v>148</v>
      </c>
      <c r="D43" s="100" t="s">
        <v>183</v>
      </c>
      <c r="E43" s="100" t="s">
        <v>203</v>
      </c>
      <c r="F43" s="100" t="s">
        <v>203</v>
      </c>
      <c r="G43" s="96">
        <v>487500</v>
      </c>
      <c r="H43" s="96">
        <v>487500</v>
      </c>
      <c r="I43" s="118" t="s">
        <v>406</v>
      </c>
      <c r="J43" s="100" t="s">
        <v>32</v>
      </c>
      <c r="K43" s="55" t="s">
        <v>52</v>
      </c>
      <c r="L43" s="102" t="s">
        <v>33</v>
      </c>
      <c r="M43" s="103" t="s">
        <v>370</v>
      </c>
      <c r="N43" s="60"/>
      <c r="O43" s="115" t="s">
        <v>27</v>
      </c>
      <c r="P43" s="102" t="s">
        <v>27</v>
      </c>
      <c r="Q43" s="70" t="s">
        <v>235</v>
      </c>
      <c r="R43" s="60"/>
      <c r="S43" s="61"/>
    </row>
    <row r="44" spans="2:19" ht="12" x14ac:dyDescent="0.25">
      <c r="B44" s="114" t="s">
        <v>149</v>
      </c>
      <c r="C44" s="99" t="s">
        <v>150</v>
      </c>
      <c r="D44" s="100" t="s">
        <v>183</v>
      </c>
      <c r="E44" s="100" t="s">
        <v>203</v>
      </c>
      <c r="F44" s="100" t="s">
        <v>203</v>
      </c>
      <c r="G44" s="96">
        <v>169404</v>
      </c>
      <c r="H44" s="96">
        <v>169404</v>
      </c>
      <c r="I44" s="118" t="s">
        <v>407</v>
      </c>
      <c r="J44" s="100" t="s">
        <v>32</v>
      </c>
      <c r="K44" s="55" t="s">
        <v>52</v>
      </c>
      <c r="L44" s="102" t="s">
        <v>33</v>
      </c>
      <c r="M44" s="103" t="s">
        <v>371</v>
      </c>
      <c r="N44" s="60"/>
      <c r="O44" s="115" t="s">
        <v>27</v>
      </c>
      <c r="P44" s="102" t="s">
        <v>27</v>
      </c>
      <c r="Q44" s="70" t="s">
        <v>235</v>
      </c>
      <c r="R44" s="60"/>
      <c r="S44" s="61"/>
    </row>
    <row r="45" spans="2:19" ht="12" x14ac:dyDescent="0.25">
      <c r="B45" s="114" t="s">
        <v>151</v>
      </c>
      <c r="C45" s="99" t="s">
        <v>152</v>
      </c>
      <c r="D45" s="100" t="s">
        <v>183</v>
      </c>
      <c r="E45" s="100" t="s">
        <v>203</v>
      </c>
      <c r="F45" s="100" t="s">
        <v>203</v>
      </c>
      <c r="G45" s="96">
        <v>95000</v>
      </c>
      <c r="H45" s="96">
        <v>95000</v>
      </c>
      <c r="I45" s="118" t="s">
        <v>402</v>
      </c>
      <c r="J45" s="100" t="s">
        <v>32</v>
      </c>
      <c r="K45" s="55" t="s">
        <v>52</v>
      </c>
      <c r="L45" s="102" t="s">
        <v>33</v>
      </c>
      <c r="M45" s="103" t="s">
        <v>372</v>
      </c>
      <c r="N45" s="60"/>
      <c r="O45" s="115" t="s">
        <v>27</v>
      </c>
      <c r="P45" s="102" t="s">
        <v>27</v>
      </c>
      <c r="Q45" s="70" t="s">
        <v>235</v>
      </c>
      <c r="R45" s="60"/>
      <c r="S45" s="61"/>
    </row>
    <row r="46" spans="2:19" ht="12" x14ac:dyDescent="0.25">
      <c r="B46" s="114" t="s">
        <v>153</v>
      </c>
      <c r="C46" s="110" t="s">
        <v>154</v>
      </c>
      <c r="D46" s="100" t="s">
        <v>184</v>
      </c>
      <c r="E46" s="100" t="s">
        <v>204</v>
      </c>
      <c r="F46" s="100" t="s">
        <v>204</v>
      </c>
      <c r="G46" s="96">
        <v>280000</v>
      </c>
      <c r="H46" s="96">
        <v>280000</v>
      </c>
      <c r="I46" s="118" t="s">
        <v>400</v>
      </c>
      <c r="J46" s="100" t="s">
        <v>32</v>
      </c>
      <c r="K46" s="55" t="s">
        <v>52</v>
      </c>
      <c r="L46" s="100" t="s">
        <v>29</v>
      </c>
      <c r="M46" s="103" t="s">
        <v>373</v>
      </c>
      <c r="N46" s="60"/>
      <c r="O46" s="115" t="s">
        <v>27</v>
      </c>
      <c r="P46" s="102" t="s">
        <v>27</v>
      </c>
      <c r="Q46" s="70" t="s">
        <v>235</v>
      </c>
      <c r="R46" s="60"/>
      <c r="S46" s="61"/>
    </row>
    <row r="47" spans="2:19" ht="12" x14ac:dyDescent="0.25">
      <c r="B47" s="99" t="s">
        <v>155</v>
      </c>
      <c r="C47" s="99" t="s">
        <v>156</v>
      </c>
      <c r="D47" s="100" t="s">
        <v>184</v>
      </c>
      <c r="E47" s="80" t="s">
        <v>204</v>
      </c>
      <c r="F47" s="80" t="s">
        <v>204</v>
      </c>
      <c r="G47" s="96">
        <v>101000</v>
      </c>
      <c r="H47" s="96">
        <v>101000</v>
      </c>
      <c r="I47" s="118" t="s">
        <v>393</v>
      </c>
      <c r="J47" s="100" t="s">
        <v>32</v>
      </c>
      <c r="K47" s="55" t="s">
        <v>52</v>
      </c>
      <c r="L47" s="80" t="s">
        <v>29</v>
      </c>
      <c r="M47" s="103" t="s">
        <v>374</v>
      </c>
      <c r="N47" s="60"/>
      <c r="O47" s="115" t="s">
        <v>27</v>
      </c>
      <c r="P47" s="102" t="s">
        <v>27</v>
      </c>
      <c r="Q47" s="70" t="s">
        <v>235</v>
      </c>
      <c r="R47" s="60"/>
      <c r="S47" s="61"/>
    </row>
    <row r="48" spans="2:19" ht="12" x14ac:dyDescent="0.25">
      <c r="B48" s="99" t="s">
        <v>375</v>
      </c>
      <c r="C48" s="99" t="s">
        <v>157</v>
      </c>
      <c r="D48" s="100" t="s">
        <v>26</v>
      </c>
      <c r="E48" s="100" t="s">
        <v>85</v>
      </c>
      <c r="F48" s="100" t="s">
        <v>218</v>
      </c>
      <c r="G48" s="96">
        <v>3662545</v>
      </c>
      <c r="H48" s="96">
        <v>3662545</v>
      </c>
      <c r="I48" s="118" t="s">
        <v>408</v>
      </c>
      <c r="J48" s="100" t="s">
        <v>32</v>
      </c>
      <c r="K48" s="55" t="s">
        <v>52</v>
      </c>
      <c r="L48" s="80" t="s">
        <v>29</v>
      </c>
      <c r="M48" s="103" t="s">
        <v>376</v>
      </c>
      <c r="N48" s="60"/>
      <c r="O48" s="115" t="s">
        <v>27</v>
      </c>
      <c r="P48" s="102" t="s">
        <v>27</v>
      </c>
      <c r="Q48" s="70" t="s">
        <v>235</v>
      </c>
      <c r="R48" s="60"/>
      <c r="S48" s="61"/>
    </row>
    <row r="49" spans="2:19" ht="12" x14ac:dyDescent="0.25">
      <c r="B49" s="99" t="s">
        <v>377</v>
      </c>
      <c r="C49" s="99" t="s">
        <v>158</v>
      </c>
      <c r="D49" s="100" t="s">
        <v>26</v>
      </c>
      <c r="E49" s="100" t="s">
        <v>85</v>
      </c>
      <c r="F49" s="100" t="s">
        <v>54</v>
      </c>
      <c r="G49" s="96">
        <v>3360731</v>
      </c>
      <c r="H49" s="96">
        <v>3360731</v>
      </c>
      <c r="I49" s="118" t="s">
        <v>409</v>
      </c>
      <c r="J49" s="100" t="s">
        <v>32</v>
      </c>
      <c r="K49" s="55" t="s">
        <v>52</v>
      </c>
      <c r="L49" s="80" t="s">
        <v>29</v>
      </c>
      <c r="M49" s="103" t="s">
        <v>378</v>
      </c>
      <c r="N49" s="60"/>
      <c r="O49" s="115" t="s">
        <v>27</v>
      </c>
      <c r="P49" s="102" t="s">
        <v>27</v>
      </c>
      <c r="Q49" s="70" t="s">
        <v>235</v>
      </c>
      <c r="R49" s="60"/>
      <c r="S49" s="61"/>
    </row>
    <row r="50" spans="2:19" ht="12" x14ac:dyDescent="0.25">
      <c r="B50" s="99" t="s">
        <v>379</v>
      </c>
      <c r="C50" s="99" t="s">
        <v>159</v>
      </c>
      <c r="D50" s="100" t="s">
        <v>26</v>
      </c>
      <c r="E50" s="100" t="s">
        <v>85</v>
      </c>
      <c r="F50" s="100" t="s">
        <v>51</v>
      </c>
      <c r="G50" s="96">
        <v>1320000</v>
      </c>
      <c r="H50" s="96">
        <v>1320000</v>
      </c>
      <c r="I50" s="118" t="s">
        <v>410</v>
      </c>
      <c r="J50" s="100" t="s">
        <v>32</v>
      </c>
      <c r="K50" s="55" t="s">
        <v>52</v>
      </c>
      <c r="L50" s="100" t="s">
        <v>236</v>
      </c>
      <c r="M50" s="103" t="s">
        <v>380</v>
      </c>
      <c r="N50" s="60"/>
      <c r="O50" s="115" t="s">
        <v>27</v>
      </c>
      <c r="P50" s="102" t="s">
        <v>27</v>
      </c>
      <c r="Q50" s="70" t="s">
        <v>235</v>
      </c>
      <c r="R50" s="60"/>
      <c r="S50" s="61"/>
    </row>
    <row r="51" spans="2:19" ht="12" x14ac:dyDescent="0.25">
      <c r="B51" s="99" t="s">
        <v>381</v>
      </c>
      <c r="C51" s="99" t="s">
        <v>160</v>
      </c>
      <c r="D51" s="100" t="s">
        <v>26</v>
      </c>
      <c r="E51" s="100" t="s">
        <v>85</v>
      </c>
      <c r="F51" s="100" t="s">
        <v>54</v>
      </c>
      <c r="G51" s="96">
        <v>3713422</v>
      </c>
      <c r="H51" s="96">
        <v>3713422</v>
      </c>
      <c r="I51" s="118" t="s">
        <v>411</v>
      </c>
      <c r="J51" s="100" t="s">
        <v>32</v>
      </c>
      <c r="K51" s="55" t="s">
        <v>52</v>
      </c>
      <c r="L51" s="80" t="s">
        <v>29</v>
      </c>
      <c r="M51" s="103" t="s">
        <v>382</v>
      </c>
      <c r="N51" s="60"/>
      <c r="O51" s="115" t="s">
        <v>27</v>
      </c>
      <c r="P51" s="102" t="s">
        <v>27</v>
      </c>
      <c r="Q51" s="70" t="s">
        <v>235</v>
      </c>
      <c r="R51" s="60"/>
      <c r="S51" s="61"/>
    </row>
    <row r="52" spans="2:19" ht="12" x14ac:dyDescent="0.25">
      <c r="B52" s="99" t="s">
        <v>161</v>
      </c>
      <c r="C52" s="99" t="s">
        <v>162</v>
      </c>
      <c r="D52" s="100" t="s">
        <v>174</v>
      </c>
      <c r="E52" s="100" t="s">
        <v>85</v>
      </c>
      <c r="F52" s="100" t="s">
        <v>219</v>
      </c>
      <c r="G52" s="96">
        <v>5092339</v>
      </c>
      <c r="H52" s="96">
        <v>5092339</v>
      </c>
      <c r="I52" s="118" t="s">
        <v>412</v>
      </c>
      <c r="J52" s="100" t="s">
        <v>32</v>
      </c>
      <c r="K52" s="55" t="s">
        <v>52</v>
      </c>
      <c r="L52" s="80" t="s">
        <v>29</v>
      </c>
      <c r="M52" s="103" t="s">
        <v>383</v>
      </c>
      <c r="N52" s="60"/>
      <c r="O52" s="115" t="s">
        <v>28</v>
      </c>
      <c r="P52" s="115" t="s">
        <v>28</v>
      </c>
      <c r="Q52" s="70" t="s">
        <v>235</v>
      </c>
      <c r="R52" s="60"/>
      <c r="S52" s="61"/>
    </row>
    <row r="53" spans="2:19" ht="12" x14ac:dyDescent="0.25">
      <c r="B53" s="99" t="s">
        <v>163</v>
      </c>
      <c r="C53" s="99" t="s">
        <v>164</v>
      </c>
      <c r="D53" s="100" t="s">
        <v>175</v>
      </c>
      <c r="E53" s="100" t="s">
        <v>85</v>
      </c>
      <c r="F53" s="100" t="s">
        <v>219</v>
      </c>
      <c r="G53" s="96">
        <v>3563028</v>
      </c>
      <c r="H53" s="96">
        <v>3563028</v>
      </c>
      <c r="I53" s="118" t="s">
        <v>413</v>
      </c>
      <c r="J53" s="100" t="s">
        <v>32</v>
      </c>
      <c r="K53" s="55" t="s">
        <v>52</v>
      </c>
      <c r="L53" s="80" t="s">
        <v>29</v>
      </c>
      <c r="M53" s="103" t="s">
        <v>384</v>
      </c>
      <c r="N53" s="60"/>
      <c r="O53" s="115" t="s">
        <v>28</v>
      </c>
      <c r="P53" s="115" t="s">
        <v>28</v>
      </c>
      <c r="Q53" s="70" t="s">
        <v>235</v>
      </c>
      <c r="R53" s="60"/>
      <c r="S53" s="61"/>
    </row>
    <row r="54" spans="2:19" ht="12" x14ac:dyDescent="0.25">
      <c r="B54" s="99" t="s">
        <v>165</v>
      </c>
      <c r="C54" s="99" t="s">
        <v>166</v>
      </c>
      <c r="D54" s="100" t="s">
        <v>175</v>
      </c>
      <c r="E54" s="100" t="s">
        <v>205</v>
      </c>
      <c r="F54" s="100" t="s">
        <v>51</v>
      </c>
      <c r="G54" s="96">
        <v>18579066</v>
      </c>
      <c r="H54" s="96">
        <v>18579066</v>
      </c>
      <c r="I54" s="118" t="s">
        <v>414</v>
      </c>
      <c r="J54" s="100" t="s">
        <v>32</v>
      </c>
      <c r="K54" s="71" t="s">
        <v>234</v>
      </c>
      <c r="L54" s="100" t="s">
        <v>29</v>
      </c>
      <c r="M54" s="103" t="s">
        <v>385</v>
      </c>
      <c r="N54" s="60"/>
      <c r="O54" s="115" t="s">
        <v>27</v>
      </c>
      <c r="P54" s="115" t="s">
        <v>28</v>
      </c>
      <c r="Q54" s="70" t="s">
        <v>235</v>
      </c>
      <c r="R54" s="60"/>
      <c r="S54" s="61"/>
    </row>
    <row r="55" spans="2:19" ht="12" x14ac:dyDescent="0.25">
      <c r="B55" s="99" t="s">
        <v>386</v>
      </c>
      <c r="C55" s="99" t="s">
        <v>167</v>
      </c>
      <c r="D55" s="100" t="s">
        <v>343</v>
      </c>
      <c r="E55" s="100" t="s">
        <v>206</v>
      </c>
      <c r="F55" s="100" t="s">
        <v>220</v>
      </c>
      <c r="G55" s="96">
        <v>9340000</v>
      </c>
      <c r="H55" s="96">
        <v>9340000</v>
      </c>
      <c r="I55" s="118" t="s">
        <v>415</v>
      </c>
      <c r="J55" s="100" t="s">
        <v>225</v>
      </c>
      <c r="K55" s="71" t="s">
        <v>234</v>
      </c>
      <c r="L55" s="80" t="s">
        <v>33</v>
      </c>
      <c r="M55" s="103" t="s">
        <v>233</v>
      </c>
      <c r="N55" s="60"/>
      <c r="O55" s="115" t="s">
        <v>27</v>
      </c>
      <c r="P55" s="115" t="s">
        <v>28</v>
      </c>
      <c r="Q55" s="70" t="s">
        <v>235</v>
      </c>
      <c r="R55" s="60"/>
      <c r="S55" s="61"/>
    </row>
    <row r="56" spans="2:19" ht="12" x14ac:dyDescent="0.25">
      <c r="B56" s="99" t="s">
        <v>168</v>
      </c>
      <c r="C56" s="99" t="s">
        <v>169</v>
      </c>
      <c r="D56" s="100" t="s">
        <v>185</v>
      </c>
      <c r="E56" s="100" t="s">
        <v>207</v>
      </c>
      <c r="F56" s="100" t="s">
        <v>221</v>
      </c>
      <c r="G56" s="96">
        <v>3268865</v>
      </c>
      <c r="H56" s="96">
        <v>3268865</v>
      </c>
      <c r="I56" s="118" t="s">
        <v>415</v>
      </c>
      <c r="J56" s="100" t="s">
        <v>32</v>
      </c>
      <c r="K56" s="55" t="s">
        <v>52</v>
      </c>
      <c r="L56" s="80" t="s">
        <v>33</v>
      </c>
      <c r="M56" s="103" t="s">
        <v>387</v>
      </c>
      <c r="N56" s="60"/>
      <c r="O56" s="115" t="s">
        <v>27</v>
      </c>
      <c r="P56" s="115" t="s">
        <v>28</v>
      </c>
      <c r="Q56" s="70" t="s">
        <v>235</v>
      </c>
      <c r="R56" s="60"/>
      <c r="S56" s="61"/>
    </row>
    <row r="57" spans="2:19" ht="12" x14ac:dyDescent="0.25">
      <c r="B57" s="116" t="s">
        <v>170</v>
      </c>
      <c r="C57" s="1" t="s">
        <v>171</v>
      </c>
      <c r="D57" s="116" t="s">
        <v>186</v>
      </c>
      <c r="E57" s="116" t="s">
        <v>208</v>
      </c>
      <c r="F57" s="116" t="s">
        <v>222</v>
      </c>
      <c r="G57" s="96">
        <v>27400000</v>
      </c>
      <c r="H57" s="96">
        <v>27400000</v>
      </c>
      <c r="I57" s="118" t="s">
        <v>408</v>
      </c>
      <c r="J57" s="116" t="s">
        <v>225</v>
      </c>
      <c r="K57" s="71" t="s">
        <v>56</v>
      </c>
      <c r="L57" s="80" t="s">
        <v>236</v>
      </c>
      <c r="M57" s="103" t="s">
        <v>231</v>
      </c>
      <c r="N57" s="60"/>
      <c r="O57" s="115" t="s">
        <v>27</v>
      </c>
      <c r="P57" s="115" t="s">
        <v>28</v>
      </c>
      <c r="Q57" s="70" t="s">
        <v>235</v>
      </c>
      <c r="R57" s="60"/>
      <c r="S57" s="61"/>
    </row>
    <row r="58" spans="2:19" ht="12" x14ac:dyDescent="0.25">
      <c r="B58" s="100" t="s">
        <v>172</v>
      </c>
      <c r="C58" s="80" t="s">
        <v>173</v>
      </c>
      <c r="D58" s="100" t="s">
        <v>186</v>
      </c>
      <c r="E58" s="100" t="s">
        <v>209</v>
      </c>
      <c r="F58" s="100" t="s">
        <v>223</v>
      </c>
      <c r="G58" s="117">
        <v>46000000</v>
      </c>
      <c r="H58" s="96">
        <v>50500000</v>
      </c>
      <c r="I58" s="118" t="s">
        <v>398</v>
      </c>
      <c r="J58" s="100" t="s">
        <v>225</v>
      </c>
      <c r="K58" s="71" t="s">
        <v>56</v>
      </c>
      <c r="L58" s="100" t="s">
        <v>29</v>
      </c>
      <c r="M58" s="103" t="s">
        <v>30</v>
      </c>
      <c r="N58" s="60"/>
      <c r="O58" s="115" t="s">
        <v>28</v>
      </c>
      <c r="P58" s="115" t="s">
        <v>28</v>
      </c>
      <c r="Q58" s="70" t="s">
        <v>235</v>
      </c>
      <c r="R58" s="60"/>
      <c r="S58" s="61"/>
    </row>
    <row r="59" spans="2:19" ht="12" x14ac:dyDescent="0.25">
      <c r="B59" s="33"/>
      <c r="C59" s="33"/>
      <c r="D59" s="33"/>
      <c r="E59" s="33"/>
      <c r="F59" s="33"/>
      <c r="G59" s="65"/>
      <c r="H59" s="65"/>
      <c r="I59" s="33"/>
      <c r="J59" s="33"/>
      <c r="K59" s="33"/>
      <c r="L59" s="33"/>
      <c r="M59" s="33"/>
      <c r="N59" s="33"/>
      <c r="O59" s="69"/>
      <c r="P59" s="69"/>
      <c r="Q59" s="33"/>
      <c r="R59" s="33"/>
      <c r="S59" s="57"/>
    </row>
    <row r="60" spans="2:19" ht="12" x14ac:dyDescent="0.25">
      <c r="B60" s="9"/>
      <c r="C60" s="48"/>
      <c r="D60" s="48"/>
      <c r="E60" s="48"/>
      <c r="F60" s="48"/>
      <c r="G60" s="64"/>
      <c r="H60" s="64"/>
      <c r="M60" s="9"/>
    </row>
    <row r="61" spans="2:19" ht="12" x14ac:dyDescent="0.25">
      <c r="B61" s="16" t="s">
        <v>34</v>
      </c>
      <c r="C61" s="48"/>
      <c r="D61" s="48"/>
      <c r="E61" s="48"/>
      <c r="F61" s="48"/>
      <c r="G61" s="64"/>
      <c r="H61" s="64"/>
      <c r="M61" s="9"/>
    </row>
    <row r="62" spans="2:19" ht="13.95" customHeight="1" x14ac:dyDescent="0.25">
      <c r="B62" s="1" t="s">
        <v>57</v>
      </c>
      <c r="C62" s="48"/>
      <c r="D62" s="48"/>
      <c r="E62" s="48"/>
      <c r="F62" s="48"/>
      <c r="G62" s="64"/>
      <c r="H62" s="64"/>
      <c r="M62" s="9"/>
    </row>
    <row r="63" spans="2:19" ht="13.95" customHeight="1" x14ac:dyDescent="0.25">
      <c r="B63" s="1" t="s">
        <v>58</v>
      </c>
      <c r="C63" s="48"/>
      <c r="D63" s="48"/>
      <c r="E63" s="48"/>
      <c r="F63" s="48"/>
      <c r="G63" s="64"/>
      <c r="H63" s="64"/>
      <c r="M63" s="9"/>
    </row>
    <row r="64" spans="2:19" ht="13.95" customHeight="1" x14ac:dyDescent="0.25">
      <c r="B64" s="1" t="s">
        <v>37</v>
      </c>
      <c r="C64" s="48"/>
      <c r="D64" s="48"/>
      <c r="E64" s="48"/>
      <c r="F64" s="48"/>
      <c r="G64" s="64"/>
      <c r="H64" s="64"/>
      <c r="M64" s="9"/>
    </row>
    <row r="65" spans="2:13" ht="13.95" customHeight="1" x14ac:dyDescent="0.25">
      <c r="B65" s="1" t="s">
        <v>38</v>
      </c>
      <c r="C65" s="48"/>
      <c r="D65" s="48"/>
      <c r="E65" s="48"/>
      <c r="F65" s="48"/>
      <c r="G65" s="64"/>
      <c r="H65" s="64"/>
      <c r="M65" s="9"/>
    </row>
    <row r="66" spans="2:13" ht="13.95" customHeight="1" x14ac:dyDescent="0.25">
      <c r="B66" s="1" t="s">
        <v>39</v>
      </c>
      <c r="C66" s="48"/>
      <c r="D66" s="48"/>
      <c r="E66" s="48"/>
      <c r="F66" s="48"/>
      <c r="G66" s="64"/>
      <c r="H66" s="64"/>
      <c r="M66" s="9"/>
    </row>
    <row r="67" spans="2:13" ht="13.95" customHeight="1" x14ac:dyDescent="0.25">
      <c r="B67" s="1" t="s">
        <v>59</v>
      </c>
      <c r="C67" s="48"/>
      <c r="D67" s="48"/>
      <c r="E67" s="48"/>
      <c r="F67" s="48"/>
      <c r="G67" s="64"/>
      <c r="H67" s="64"/>
      <c r="M67" s="9"/>
    </row>
    <row r="68" spans="2:13" ht="12" x14ac:dyDescent="0.25">
      <c r="B68" s="9"/>
      <c r="C68" s="48"/>
      <c r="D68" s="48"/>
      <c r="E68" s="48"/>
      <c r="F68" s="48"/>
      <c r="G68" s="64"/>
      <c r="H68" s="64"/>
      <c r="M68" s="9"/>
    </row>
    <row r="69" spans="2:13" ht="12" x14ac:dyDescent="0.25">
      <c r="B69" s="2" t="s">
        <v>41</v>
      </c>
      <c r="C69" s="2"/>
      <c r="D69" s="2"/>
      <c r="E69" s="2"/>
      <c r="F69" s="2"/>
      <c r="M69" s="2"/>
    </row>
    <row r="70" spans="2:13" ht="13.95" customHeight="1" x14ac:dyDescent="0.25">
      <c r="B70" s="1" t="s">
        <v>42</v>
      </c>
    </row>
    <row r="71" spans="2:13" ht="12" x14ac:dyDescent="0.25"/>
    <row r="72" spans="2:13" ht="12" x14ac:dyDescent="0.25"/>
    <row r="73" spans="2:13" ht="13.95" customHeight="1" x14ac:dyDescent="0.25"/>
    <row r="74" spans="2:13" ht="13.95" customHeight="1" x14ac:dyDescent="0.25"/>
    <row r="75" spans="2:13" ht="13.95" customHeight="1" x14ac:dyDescent="0.25">
      <c r="B75" s="19"/>
      <c r="C75" s="19"/>
      <c r="D75" s="19"/>
      <c r="E75" s="19"/>
      <c r="F75" s="19"/>
      <c r="M75" s="19"/>
    </row>
    <row r="76" spans="2:13" ht="13.95" customHeight="1" x14ac:dyDescent="0.25">
      <c r="B76" s="19"/>
      <c r="C76" s="19"/>
      <c r="D76" s="19"/>
      <c r="E76" s="19"/>
      <c r="F76" s="19"/>
      <c r="M76" s="19"/>
    </row>
    <row r="77" spans="2:13" ht="13.95" customHeight="1" x14ac:dyDescent="0.25">
      <c r="B77" s="19"/>
      <c r="C77" s="19"/>
      <c r="D77" s="19"/>
      <c r="E77" s="19"/>
      <c r="F77" s="19"/>
      <c r="M77" s="19"/>
    </row>
    <row r="78" spans="2:13" ht="13.95" customHeight="1" x14ac:dyDescent="0.25">
      <c r="B78" s="19"/>
      <c r="C78" s="19"/>
      <c r="D78" s="19"/>
      <c r="E78" s="19"/>
      <c r="F78" s="19"/>
      <c r="M78" s="19"/>
    </row>
    <row r="79" spans="2:13" ht="13.95" customHeight="1" x14ac:dyDescent="0.25">
      <c r="B79" s="19"/>
      <c r="C79" s="19"/>
      <c r="D79" s="19"/>
      <c r="E79" s="19"/>
      <c r="F79" s="19"/>
      <c r="M79" s="19"/>
    </row>
    <row r="80" spans="2:13" ht="13.95" customHeight="1" x14ac:dyDescent="0.25">
      <c r="B80" s="19"/>
      <c r="C80" s="19"/>
      <c r="D80" s="19"/>
      <c r="E80" s="19"/>
      <c r="F80" s="19"/>
      <c r="M80" s="19"/>
    </row>
    <row r="81" spans="2:13" ht="13.95" customHeight="1" x14ac:dyDescent="0.25">
      <c r="B81" s="19"/>
      <c r="C81" s="19"/>
      <c r="D81" s="19"/>
      <c r="E81" s="19"/>
      <c r="F81" s="19"/>
      <c r="M81" s="19"/>
    </row>
    <row r="82" spans="2:13" ht="13.95" customHeight="1" x14ac:dyDescent="0.25">
      <c r="B82" s="19"/>
      <c r="C82" s="19"/>
      <c r="D82" s="19"/>
      <c r="E82" s="19"/>
      <c r="F82" s="19"/>
      <c r="M82" s="19"/>
    </row>
    <row r="83" spans="2:13" ht="13.95" customHeight="1" x14ac:dyDescent="0.25">
      <c r="B83" s="19"/>
      <c r="C83" s="19"/>
      <c r="D83" s="19"/>
      <c r="E83" s="19"/>
      <c r="F83" s="19"/>
      <c r="M83" s="19"/>
    </row>
    <row r="84" spans="2:13" ht="13.95" customHeight="1" x14ac:dyDescent="0.25">
      <c r="B84" s="19"/>
      <c r="C84" s="19"/>
      <c r="D84" s="19"/>
      <c r="E84" s="19"/>
      <c r="F84" s="19"/>
      <c r="M84" s="19"/>
    </row>
    <row r="85" spans="2:13" ht="13.95" customHeight="1" x14ac:dyDescent="0.25">
      <c r="B85" s="19"/>
      <c r="C85" s="19"/>
      <c r="D85" s="19"/>
      <c r="E85" s="19"/>
      <c r="F85" s="19"/>
      <c r="M85" s="19"/>
    </row>
    <row r="86" spans="2:13" ht="13.95" customHeight="1" x14ac:dyDescent="0.25">
      <c r="B86" s="19"/>
      <c r="C86" s="19"/>
      <c r="D86" s="19"/>
      <c r="E86" s="19"/>
      <c r="F86" s="19"/>
      <c r="M86" s="19"/>
    </row>
    <row r="87" spans="2:13" ht="13.95" customHeight="1" x14ac:dyDescent="0.25">
      <c r="B87" s="19"/>
      <c r="C87" s="19"/>
      <c r="D87" s="19"/>
      <c r="E87" s="19"/>
      <c r="F87" s="19"/>
      <c r="M87" s="19"/>
    </row>
    <row r="88" spans="2:13" ht="13.95" customHeight="1" x14ac:dyDescent="0.25">
      <c r="B88" s="19"/>
      <c r="C88" s="19"/>
      <c r="D88" s="19"/>
      <c r="E88" s="19"/>
      <c r="F88" s="19"/>
      <c r="M88" s="19"/>
    </row>
    <row r="89" spans="2:13" ht="13.95" customHeight="1" x14ac:dyDescent="0.25">
      <c r="B89" s="19"/>
      <c r="C89" s="19"/>
      <c r="D89" s="19"/>
      <c r="E89" s="19"/>
      <c r="F89" s="19"/>
      <c r="M89" s="19"/>
    </row>
    <row r="90" spans="2:13" ht="13.95" customHeight="1" x14ac:dyDescent="0.25">
      <c r="B90" s="19"/>
      <c r="C90" s="19"/>
      <c r="D90" s="19"/>
      <c r="E90" s="19"/>
      <c r="F90" s="19"/>
      <c r="M90" s="19"/>
    </row>
    <row r="91" spans="2:13" ht="13.95" customHeight="1" x14ac:dyDescent="0.25">
      <c r="B91" s="19"/>
      <c r="C91" s="19"/>
      <c r="D91" s="19"/>
      <c r="E91" s="19"/>
      <c r="F91" s="19"/>
      <c r="M91" s="19"/>
    </row>
    <row r="92" spans="2:13" ht="13.95" customHeight="1" x14ac:dyDescent="0.25">
      <c r="B92" s="19"/>
      <c r="C92" s="19"/>
      <c r="D92" s="19"/>
      <c r="E92" s="19"/>
      <c r="F92" s="19"/>
      <c r="M92" s="19"/>
    </row>
    <row r="93" spans="2:13" ht="13.95" customHeight="1" x14ac:dyDescent="0.25">
      <c r="B93" s="19"/>
      <c r="C93" s="19"/>
      <c r="D93" s="19"/>
      <c r="E93" s="19"/>
      <c r="F93" s="19"/>
      <c r="M93" s="19"/>
    </row>
    <row r="94" spans="2:13" ht="13.95" customHeight="1" x14ac:dyDescent="0.25"/>
    <row r="95" spans="2:13" ht="13.95" customHeight="1" x14ac:dyDescent="0.25"/>
    <row r="96" spans="2:13" ht="13.95" customHeight="1" x14ac:dyDescent="0.25"/>
    <row r="97" ht="13.95" customHeight="1" x14ac:dyDescent="0.25"/>
  </sheetData>
  <hyperlinks>
    <hyperlink ref="B5" location="'Index sheet'!A1" display="Back to index" xr:uid="{47B3412D-46DF-43D4-BE93-D644384D11E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60"/>
  <sheetViews>
    <sheetView showGridLines="0" workbookViewId="0">
      <selection activeCell="B7" sqref="B7:I17"/>
    </sheetView>
  </sheetViews>
  <sheetFormatPr defaultColWidth="8.5546875" defaultRowHeight="11.55" customHeight="1" x14ac:dyDescent="0.25"/>
  <cols>
    <col min="1" max="1" width="2.44140625" style="1" customWidth="1"/>
    <col min="2" max="2" width="23.21875" style="1" customWidth="1"/>
    <col min="3" max="3" width="16.77734375" style="1" customWidth="1"/>
    <col min="4" max="9" width="13.77734375" style="1" customWidth="1"/>
    <col min="10" max="10" width="20.44140625" style="1" customWidth="1"/>
    <col min="11" max="11" width="8.5546875" style="1" customWidth="1"/>
    <col min="12" max="16384" width="8.5546875" style="1"/>
  </cols>
  <sheetData>
    <row r="1" spans="2:10" ht="15.6" customHeight="1" x14ac:dyDescent="0.3">
      <c r="B1" s="20" t="s">
        <v>60</v>
      </c>
      <c r="C1" s="20"/>
      <c r="D1" s="20"/>
      <c r="E1" s="21"/>
      <c r="F1" s="7"/>
      <c r="G1" s="7"/>
      <c r="H1" s="7"/>
      <c r="I1" s="7"/>
      <c r="J1" s="7"/>
    </row>
    <row r="2" spans="2:10" ht="15" customHeight="1" x14ac:dyDescent="0.3">
      <c r="B2" s="20" t="s">
        <v>61</v>
      </c>
      <c r="C2" s="20"/>
      <c r="D2" s="20"/>
      <c r="E2" s="20"/>
      <c r="F2" s="20"/>
      <c r="G2" s="20"/>
      <c r="H2" s="20"/>
      <c r="I2" s="20"/>
      <c r="J2" s="20"/>
    </row>
    <row r="3" spans="2:10" ht="12" x14ac:dyDescent="0.25">
      <c r="B3" s="22"/>
      <c r="C3" s="22"/>
      <c r="D3" s="22"/>
      <c r="E3" s="22"/>
      <c r="F3" s="22"/>
      <c r="G3" s="22"/>
    </row>
    <row r="4" spans="2:10" ht="12" x14ac:dyDescent="0.25">
      <c r="B4" s="17" t="s">
        <v>16</v>
      </c>
      <c r="C4" s="17"/>
      <c r="D4" s="10"/>
      <c r="E4" s="17"/>
      <c r="F4" s="17"/>
      <c r="G4" s="17"/>
      <c r="H4" s="17"/>
    </row>
    <row r="6" spans="2:10" ht="54" customHeight="1" x14ac:dyDescent="0.25">
      <c r="B6" s="23" t="s">
        <v>17</v>
      </c>
      <c r="C6" s="23" t="s">
        <v>18</v>
      </c>
      <c r="D6" s="23" t="s">
        <v>45</v>
      </c>
      <c r="E6" s="23" t="s">
        <v>62</v>
      </c>
      <c r="F6" s="23" t="s">
        <v>20</v>
      </c>
      <c r="G6" s="23" t="s">
        <v>63</v>
      </c>
      <c r="H6" s="23" t="s">
        <v>19</v>
      </c>
      <c r="I6" s="23" t="s">
        <v>21</v>
      </c>
      <c r="J6" s="24" t="s">
        <v>22</v>
      </c>
    </row>
    <row r="7" spans="2:10" s="27" customFormat="1" ht="12" x14ac:dyDescent="0.25">
      <c r="B7" s="25" t="s">
        <v>234</v>
      </c>
      <c r="C7" s="25" t="s">
        <v>234</v>
      </c>
      <c r="D7" s="25" t="s">
        <v>234</v>
      </c>
      <c r="E7" s="25" t="s">
        <v>234</v>
      </c>
      <c r="F7" s="25" t="s">
        <v>234</v>
      </c>
      <c r="G7" s="25" t="s">
        <v>234</v>
      </c>
      <c r="H7" s="25" t="s">
        <v>234</v>
      </c>
      <c r="I7" s="25" t="s">
        <v>234</v>
      </c>
      <c r="J7" s="15" t="s">
        <v>25</v>
      </c>
    </row>
    <row r="8" spans="2:10" s="27" customFormat="1" ht="12" x14ac:dyDescent="0.25">
      <c r="B8" s="25" t="s">
        <v>234</v>
      </c>
      <c r="C8" s="25" t="s">
        <v>234</v>
      </c>
      <c r="D8" s="25" t="s">
        <v>234</v>
      </c>
      <c r="E8" s="25" t="s">
        <v>234</v>
      </c>
      <c r="F8" s="25" t="s">
        <v>234</v>
      </c>
      <c r="G8" s="25" t="s">
        <v>234</v>
      </c>
      <c r="H8" s="25" t="s">
        <v>234</v>
      </c>
      <c r="I8" s="25" t="s">
        <v>234</v>
      </c>
      <c r="J8" s="15"/>
    </row>
    <row r="9" spans="2:10" s="27" customFormat="1" ht="12" x14ac:dyDescent="0.25">
      <c r="B9" s="25" t="s">
        <v>234</v>
      </c>
      <c r="C9" s="25" t="s">
        <v>234</v>
      </c>
      <c r="D9" s="25" t="s">
        <v>234</v>
      </c>
      <c r="E9" s="25" t="s">
        <v>234</v>
      </c>
      <c r="F9" s="25" t="s">
        <v>234</v>
      </c>
      <c r="G9" s="25" t="s">
        <v>234</v>
      </c>
      <c r="H9" s="25" t="s">
        <v>234</v>
      </c>
      <c r="I9" s="25" t="s">
        <v>234</v>
      </c>
      <c r="J9" s="15"/>
    </row>
    <row r="10" spans="2:10" s="27" customFormat="1" ht="12" x14ac:dyDescent="0.25">
      <c r="B10" s="25" t="s">
        <v>234</v>
      </c>
      <c r="C10" s="25" t="s">
        <v>234</v>
      </c>
      <c r="D10" s="25" t="s">
        <v>234</v>
      </c>
      <c r="E10" s="25" t="s">
        <v>234</v>
      </c>
      <c r="F10" s="25" t="s">
        <v>234</v>
      </c>
      <c r="G10" s="25" t="s">
        <v>234</v>
      </c>
      <c r="H10" s="25" t="s">
        <v>234</v>
      </c>
      <c r="I10" s="25" t="s">
        <v>234</v>
      </c>
      <c r="J10" s="15"/>
    </row>
    <row r="11" spans="2:10" s="27" customFormat="1" ht="12" x14ac:dyDescent="0.25">
      <c r="B11" s="25" t="s">
        <v>234</v>
      </c>
      <c r="C11" s="25" t="s">
        <v>234</v>
      </c>
      <c r="D11" s="25" t="s">
        <v>234</v>
      </c>
      <c r="E11" s="25" t="s">
        <v>234</v>
      </c>
      <c r="F11" s="25" t="s">
        <v>234</v>
      </c>
      <c r="G11" s="25" t="s">
        <v>234</v>
      </c>
      <c r="H11" s="25" t="s">
        <v>234</v>
      </c>
      <c r="I11" s="25" t="s">
        <v>234</v>
      </c>
      <c r="J11" s="15"/>
    </row>
    <row r="12" spans="2:10" s="27" customFormat="1" ht="12" x14ac:dyDescent="0.25">
      <c r="B12" s="25" t="s">
        <v>234</v>
      </c>
      <c r="C12" s="25" t="s">
        <v>234</v>
      </c>
      <c r="D12" s="25" t="s">
        <v>234</v>
      </c>
      <c r="E12" s="25" t="s">
        <v>234</v>
      </c>
      <c r="F12" s="25" t="s">
        <v>234</v>
      </c>
      <c r="G12" s="25" t="s">
        <v>234</v>
      </c>
      <c r="H12" s="25" t="s">
        <v>234</v>
      </c>
      <c r="I12" s="25" t="s">
        <v>234</v>
      </c>
      <c r="J12" s="15"/>
    </row>
    <row r="13" spans="2:10" s="27" customFormat="1" ht="12" x14ac:dyDescent="0.25">
      <c r="B13" s="25" t="s">
        <v>234</v>
      </c>
      <c r="C13" s="25" t="s">
        <v>234</v>
      </c>
      <c r="D13" s="25" t="s">
        <v>234</v>
      </c>
      <c r="E13" s="25" t="s">
        <v>234</v>
      </c>
      <c r="F13" s="25" t="s">
        <v>234</v>
      </c>
      <c r="G13" s="25" t="s">
        <v>234</v>
      </c>
      <c r="H13" s="25" t="s">
        <v>234</v>
      </c>
      <c r="I13" s="25" t="s">
        <v>234</v>
      </c>
      <c r="J13" s="15"/>
    </row>
    <row r="14" spans="2:10" s="27" customFormat="1" ht="12" x14ac:dyDescent="0.25">
      <c r="B14" s="25" t="s">
        <v>234</v>
      </c>
      <c r="C14" s="25" t="s">
        <v>234</v>
      </c>
      <c r="D14" s="25" t="s">
        <v>234</v>
      </c>
      <c r="E14" s="25" t="s">
        <v>234</v>
      </c>
      <c r="F14" s="25" t="s">
        <v>234</v>
      </c>
      <c r="G14" s="25" t="s">
        <v>234</v>
      </c>
      <c r="H14" s="25" t="s">
        <v>234</v>
      </c>
      <c r="I14" s="25" t="s">
        <v>234</v>
      </c>
      <c r="J14" s="15"/>
    </row>
    <row r="15" spans="2:10" s="27" customFormat="1" ht="12" x14ac:dyDescent="0.25">
      <c r="B15" s="25" t="s">
        <v>234</v>
      </c>
      <c r="C15" s="25" t="s">
        <v>234</v>
      </c>
      <c r="D15" s="25" t="s">
        <v>234</v>
      </c>
      <c r="E15" s="25" t="s">
        <v>234</v>
      </c>
      <c r="F15" s="25" t="s">
        <v>234</v>
      </c>
      <c r="G15" s="25" t="s">
        <v>234</v>
      </c>
      <c r="H15" s="25" t="s">
        <v>234</v>
      </c>
      <c r="I15" s="25" t="s">
        <v>234</v>
      </c>
      <c r="J15" s="15"/>
    </row>
    <row r="16" spans="2:10" s="27" customFormat="1" ht="12" x14ac:dyDescent="0.25">
      <c r="B16" s="25" t="s">
        <v>234</v>
      </c>
      <c r="C16" s="25" t="s">
        <v>234</v>
      </c>
      <c r="D16" s="25" t="s">
        <v>234</v>
      </c>
      <c r="E16" s="25" t="s">
        <v>234</v>
      </c>
      <c r="F16" s="25" t="s">
        <v>234</v>
      </c>
      <c r="G16" s="25" t="s">
        <v>234</v>
      </c>
      <c r="H16" s="25" t="s">
        <v>234</v>
      </c>
      <c r="I16" s="25" t="s">
        <v>234</v>
      </c>
      <c r="J16" s="15"/>
    </row>
    <row r="17" spans="2:10" s="27" customFormat="1" ht="12" x14ac:dyDescent="0.25">
      <c r="B17" s="25" t="s">
        <v>234</v>
      </c>
      <c r="C17" s="25" t="s">
        <v>234</v>
      </c>
      <c r="D17" s="25" t="s">
        <v>234</v>
      </c>
      <c r="E17" s="25" t="s">
        <v>234</v>
      </c>
      <c r="F17" s="25" t="s">
        <v>234</v>
      </c>
      <c r="G17" s="25" t="s">
        <v>234</v>
      </c>
      <c r="H17" s="25" t="s">
        <v>234</v>
      </c>
      <c r="I17" s="25" t="s">
        <v>234</v>
      </c>
      <c r="J17" s="15"/>
    </row>
    <row r="18" spans="2:10" s="27" customFormat="1" ht="12" x14ac:dyDescent="0.25">
      <c r="B18" s="25"/>
      <c r="C18" s="25"/>
      <c r="D18" s="25"/>
      <c r="E18" s="25"/>
      <c r="F18" s="25"/>
      <c r="G18" s="25"/>
      <c r="H18" s="25"/>
      <c r="I18" s="26"/>
      <c r="J18" s="15"/>
    </row>
    <row r="19" spans="2:10" s="27" customFormat="1" ht="12" x14ac:dyDescent="0.25">
      <c r="B19" s="25"/>
      <c r="C19" s="25"/>
      <c r="D19" s="25"/>
      <c r="E19" s="25"/>
      <c r="F19" s="25"/>
      <c r="G19" s="25"/>
      <c r="H19" s="25"/>
      <c r="I19" s="26"/>
      <c r="J19" s="15"/>
    </row>
    <row r="20" spans="2:10" s="27" customFormat="1" ht="12" x14ac:dyDescent="0.25">
      <c r="B20" s="25"/>
      <c r="C20" s="25"/>
      <c r="D20" s="25"/>
      <c r="E20" s="25"/>
      <c r="F20" s="25"/>
      <c r="G20" s="25"/>
      <c r="H20" s="25"/>
      <c r="I20" s="26"/>
      <c r="J20" s="15"/>
    </row>
    <row r="21" spans="2:10" s="27" customFormat="1" ht="12" x14ac:dyDescent="0.25">
      <c r="B21" s="25"/>
      <c r="C21" s="25"/>
      <c r="D21" s="25"/>
      <c r="E21" s="25"/>
      <c r="F21" s="25"/>
      <c r="G21" s="25"/>
      <c r="H21" s="25"/>
      <c r="I21" s="26"/>
      <c r="J21" s="15"/>
    </row>
    <row r="22" spans="2:10" ht="12" x14ac:dyDescent="0.25"/>
    <row r="23" spans="2:10" ht="12" x14ac:dyDescent="0.25">
      <c r="B23" s="16" t="s">
        <v>34</v>
      </c>
    </row>
    <row r="24" spans="2:10" ht="14.1" customHeight="1" x14ac:dyDescent="0.25">
      <c r="B24" s="1" t="s">
        <v>64</v>
      </c>
    </row>
    <row r="25" spans="2:10" ht="14.1" customHeight="1" x14ac:dyDescent="0.25">
      <c r="B25" s="1" t="s">
        <v>36</v>
      </c>
    </row>
    <row r="26" spans="2:10" ht="14.1" customHeight="1" x14ac:dyDescent="0.25">
      <c r="B26" s="1" t="s">
        <v>37</v>
      </c>
    </row>
    <row r="27" spans="2:10" ht="14.1" customHeight="1" x14ac:dyDescent="0.25">
      <c r="B27" s="1" t="s">
        <v>38</v>
      </c>
    </row>
    <row r="28" spans="2:10" ht="14.1" customHeight="1" x14ac:dyDescent="0.25">
      <c r="B28" s="1" t="s">
        <v>65</v>
      </c>
    </row>
    <row r="29" spans="2:10" ht="14.1" customHeight="1" x14ac:dyDescent="0.25">
      <c r="B29" s="1" t="s">
        <v>59</v>
      </c>
    </row>
    <row r="30" spans="2:10" ht="12" x14ac:dyDescent="0.25"/>
    <row r="31" spans="2:10" ht="12" x14ac:dyDescent="0.25">
      <c r="B31" s="2" t="s">
        <v>41</v>
      </c>
      <c r="C31" s="2"/>
    </row>
    <row r="32" spans="2:10" ht="14.1" customHeight="1" x14ac:dyDescent="0.25">
      <c r="B32" s="1" t="s">
        <v>42</v>
      </c>
    </row>
    <row r="33" spans="2:3" ht="12" x14ac:dyDescent="0.25"/>
    <row r="34" spans="2:3" ht="12" x14ac:dyDescent="0.25"/>
    <row r="35" spans="2:3" ht="12" x14ac:dyDescent="0.25"/>
    <row r="36" spans="2:3" ht="14.1" customHeight="1" x14ac:dyDescent="0.25"/>
    <row r="37" spans="2:3" ht="14.1" customHeight="1" x14ac:dyDescent="0.25">
      <c r="B37" s="19"/>
      <c r="C37" s="19"/>
    </row>
    <row r="38" spans="2:3" ht="14.1" customHeight="1" x14ac:dyDescent="0.25">
      <c r="B38" s="19"/>
      <c r="C38" s="19"/>
    </row>
    <row r="39" spans="2:3" ht="14.1" customHeight="1" x14ac:dyDescent="0.25">
      <c r="B39" s="19"/>
      <c r="C39" s="19"/>
    </row>
    <row r="40" spans="2:3" ht="14.1" customHeight="1" x14ac:dyDescent="0.25">
      <c r="B40" s="19"/>
      <c r="C40" s="19"/>
    </row>
    <row r="41" spans="2:3" ht="14.1" customHeight="1" x14ac:dyDescent="0.25">
      <c r="B41" s="19"/>
      <c r="C41" s="19"/>
    </row>
    <row r="42" spans="2:3" ht="14.1" customHeight="1" x14ac:dyDescent="0.25">
      <c r="B42" s="19"/>
      <c r="C42" s="19"/>
    </row>
    <row r="43" spans="2:3" ht="14.1" customHeight="1" x14ac:dyDescent="0.25">
      <c r="B43" s="19"/>
      <c r="C43" s="19"/>
    </row>
    <row r="44" spans="2:3" ht="14.1" customHeight="1" x14ac:dyDescent="0.25">
      <c r="B44" s="19"/>
      <c r="C44" s="19"/>
    </row>
    <row r="45" spans="2:3" ht="14.1" customHeight="1" x14ac:dyDescent="0.25">
      <c r="B45" s="19"/>
      <c r="C45" s="19"/>
    </row>
    <row r="46" spans="2:3" ht="14.1" customHeight="1" x14ac:dyDescent="0.25">
      <c r="B46" s="19"/>
      <c r="C46" s="19"/>
    </row>
    <row r="47" spans="2:3" ht="14.1" customHeight="1" x14ac:dyDescent="0.25">
      <c r="B47" s="19"/>
      <c r="C47" s="19"/>
    </row>
    <row r="48" spans="2:3" ht="14.1" customHeight="1" x14ac:dyDescent="0.25">
      <c r="B48" s="19"/>
      <c r="C48" s="19"/>
    </row>
    <row r="49" spans="2:3" ht="14.1" customHeight="1" x14ac:dyDescent="0.25">
      <c r="B49" s="19"/>
      <c r="C49" s="19"/>
    </row>
    <row r="50" spans="2:3" ht="14.1" customHeight="1" x14ac:dyDescent="0.25">
      <c r="B50" s="19"/>
      <c r="C50" s="19"/>
    </row>
    <row r="51" spans="2:3" ht="14.1" customHeight="1" x14ac:dyDescent="0.25">
      <c r="B51" s="19"/>
      <c r="C51" s="19"/>
    </row>
    <row r="52" spans="2:3" ht="14.1" customHeight="1" x14ac:dyDescent="0.25">
      <c r="B52" s="19"/>
      <c r="C52" s="19"/>
    </row>
    <row r="53" spans="2:3" ht="14.1" customHeight="1" x14ac:dyDescent="0.25">
      <c r="B53" s="19"/>
      <c r="C53" s="19"/>
    </row>
    <row r="54" spans="2:3" ht="14.1" customHeight="1" x14ac:dyDescent="0.25">
      <c r="B54" s="19"/>
      <c r="C54" s="19"/>
    </row>
    <row r="55" spans="2:3" ht="14.1" customHeight="1" x14ac:dyDescent="0.25">
      <c r="B55" s="19"/>
      <c r="C55" s="19"/>
    </row>
    <row r="56" spans="2:3" ht="14.1" customHeight="1" x14ac:dyDescent="0.25"/>
    <row r="57" spans="2:3" ht="14.1" customHeight="1" x14ac:dyDescent="0.25"/>
    <row r="58" spans="2:3" ht="14.1" customHeight="1" x14ac:dyDescent="0.25"/>
    <row r="59" spans="2:3" ht="14.1" customHeight="1" x14ac:dyDescent="0.25"/>
    <row r="60" spans="2:3" ht="14.1" customHeight="1" x14ac:dyDescent="0.25"/>
  </sheetData>
  <hyperlinks>
    <hyperlink ref="B4" location="'Index sheet'!A1" display="Back to index" xr:uid="{00000000-0004-0000-0300-000000000000}"/>
  </hyperlinks>
  <pageMargins left="0.7" right="0.7" top="0.75" bottom="0.75" header="0.3" footer="0.3"/>
  <ignoredErrors>
    <ignoredError sqref="B1:J6 B22:J60 J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56"/>
  <sheetViews>
    <sheetView showGridLines="0" workbookViewId="0">
      <selection activeCell="B7" sqref="B7:L17"/>
    </sheetView>
  </sheetViews>
  <sheetFormatPr defaultColWidth="8.5546875" defaultRowHeight="11.55" customHeight="1" x14ac:dyDescent="0.25"/>
  <cols>
    <col min="1" max="1" width="2.44140625" style="1" customWidth="1"/>
    <col min="2" max="3" width="19.21875" style="1" customWidth="1"/>
    <col min="4" max="12" width="15.44140625" style="1" customWidth="1"/>
    <col min="13" max="13" width="20.44140625" style="1" customWidth="1"/>
    <col min="14" max="14" width="8.5546875" style="1" customWidth="1"/>
    <col min="15" max="16384" width="8.5546875" style="1"/>
  </cols>
  <sheetData>
    <row r="1" spans="2:13" s="7" customFormat="1" ht="15.6" customHeight="1" x14ac:dyDescent="0.3">
      <c r="B1" s="20" t="s">
        <v>66</v>
      </c>
      <c r="C1" s="20"/>
      <c r="D1" s="20"/>
      <c r="E1" s="20"/>
      <c r="F1" s="20"/>
      <c r="G1" s="20"/>
    </row>
    <row r="2" spans="2:13" s="7" customFormat="1" ht="15" customHeight="1" x14ac:dyDescent="0.3">
      <c r="B2" s="20" t="s">
        <v>67</v>
      </c>
      <c r="C2" s="20"/>
      <c r="D2" s="20"/>
      <c r="E2" s="20"/>
      <c r="F2" s="20"/>
      <c r="G2" s="20"/>
      <c r="H2" s="20"/>
      <c r="I2" s="20"/>
      <c r="J2" s="20"/>
      <c r="K2" s="20"/>
      <c r="L2" s="20"/>
      <c r="M2" s="20"/>
    </row>
    <row r="4" spans="2:13" ht="12" x14ac:dyDescent="0.25">
      <c r="B4" s="17" t="s">
        <v>16</v>
      </c>
      <c r="C4" s="17"/>
      <c r="D4" s="10"/>
      <c r="E4" s="17"/>
      <c r="F4" s="17"/>
      <c r="G4" s="17"/>
    </row>
    <row r="5" spans="2:13" ht="12" x14ac:dyDescent="0.25">
      <c r="C5" s="28"/>
      <c r="D5" s="28"/>
      <c r="E5" s="28"/>
      <c r="F5" s="28"/>
      <c r="G5" s="28"/>
      <c r="H5" s="28"/>
      <c r="I5" s="28"/>
      <c r="J5" s="28"/>
      <c r="K5" s="28"/>
      <c r="L5" s="28"/>
      <c r="M5" s="28"/>
    </row>
    <row r="6" spans="2:13" ht="47.1" customHeight="1" x14ac:dyDescent="0.25">
      <c r="B6" s="29" t="s">
        <v>45</v>
      </c>
      <c r="C6" s="30" t="s">
        <v>62</v>
      </c>
      <c r="D6" s="30" t="s">
        <v>63</v>
      </c>
      <c r="E6" s="30" t="s">
        <v>49</v>
      </c>
      <c r="F6" s="30" t="s">
        <v>47</v>
      </c>
      <c r="G6" s="30" t="s">
        <v>48</v>
      </c>
      <c r="H6" s="30" t="s">
        <v>20</v>
      </c>
      <c r="I6" s="30" t="s">
        <v>17</v>
      </c>
      <c r="J6" s="30" t="s">
        <v>18</v>
      </c>
      <c r="K6" s="30" t="s">
        <v>50</v>
      </c>
      <c r="L6" s="30" t="s">
        <v>68</v>
      </c>
      <c r="M6" s="11" t="s">
        <v>22</v>
      </c>
    </row>
    <row r="7" spans="2:13" s="27" customFormat="1" ht="12" x14ac:dyDescent="0.25">
      <c r="B7" s="31" t="s">
        <v>234</v>
      </c>
      <c r="C7" s="31" t="s">
        <v>234</v>
      </c>
      <c r="D7" s="31" t="s">
        <v>234</v>
      </c>
      <c r="E7" s="31" t="s">
        <v>234</v>
      </c>
      <c r="F7" s="31" t="s">
        <v>234</v>
      </c>
      <c r="G7" s="31" t="s">
        <v>234</v>
      </c>
      <c r="H7" s="31" t="s">
        <v>234</v>
      </c>
      <c r="I7" s="31" t="s">
        <v>234</v>
      </c>
      <c r="J7" s="31" t="s">
        <v>234</v>
      </c>
      <c r="K7" s="31" t="s">
        <v>234</v>
      </c>
      <c r="L7" s="31" t="s">
        <v>234</v>
      </c>
      <c r="M7" s="15" t="s">
        <v>25</v>
      </c>
    </row>
    <row r="8" spans="2:13" s="27" customFormat="1" ht="12" x14ac:dyDescent="0.25">
      <c r="B8" s="31" t="s">
        <v>234</v>
      </c>
      <c r="C8" s="31" t="s">
        <v>234</v>
      </c>
      <c r="D8" s="31" t="s">
        <v>234</v>
      </c>
      <c r="E8" s="31" t="s">
        <v>234</v>
      </c>
      <c r="F8" s="31" t="s">
        <v>234</v>
      </c>
      <c r="G8" s="31" t="s">
        <v>234</v>
      </c>
      <c r="H8" s="31" t="s">
        <v>234</v>
      </c>
      <c r="I8" s="31" t="s">
        <v>234</v>
      </c>
      <c r="J8" s="31" t="s">
        <v>234</v>
      </c>
      <c r="K8" s="31" t="s">
        <v>234</v>
      </c>
      <c r="L8" s="31" t="s">
        <v>234</v>
      </c>
      <c r="M8" s="15" t="s">
        <v>25</v>
      </c>
    </row>
    <row r="9" spans="2:13" s="27" customFormat="1" ht="12" x14ac:dyDescent="0.25">
      <c r="B9" s="31" t="s">
        <v>234</v>
      </c>
      <c r="C9" s="31" t="s">
        <v>234</v>
      </c>
      <c r="D9" s="31" t="s">
        <v>234</v>
      </c>
      <c r="E9" s="31" t="s">
        <v>234</v>
      </c>
      <c r="F9" s="31" t="s">
        <v>234</v>
      </c>
      <c r="G9" s="31" t="s">
        <v>234</v>
      </c>
      <c r="H9" s="31" t="s">
        <v>234</v>
      </c>
      <c r="I9" s="31" t="s">
        <v>234</v>
      </c>
      <c r="J9" s="31" t="s">
        <v>234</v>
      </c>
      <c r="K9" s="31" t="s">
        <v>234</v>
      </c>
      <c r="L9" s="31" t="s">
        <v>234</v>
      </c>
      <c r="M9" s="15" t="s">
        <v>25</v>
      </c>
    </row>
    <row r="10" spans="2:13" s="27" customFormat="1" ht="12" x14ac:dyDescent="0.25">
      <c r="B10" s="31" t="s">
        <v>234</v>
      </c>
      <c r="C10" s="31" t="s">
        <v>234</v>
      </c>
      <c r="D10" s="31" t="s">
        <v>234</v>
      </c>
      <c r="E10" s="31" t="s">
        <v>234</v>
      </c>
      <c r="F10" s="31" t="s">
        <v>234</v>
      </c>
      <c r="G10" s="31" t="s">
        <v>234</v>
      </c>
      <c r="H10" s="31" t="s">
        <v>234</v>
      </c>
      <c r="I10" s="31" t="s">
        <v>234</v>
      </c>
      <c r="J10" s="31" t="s">
        <v>234</v>
      </c>
      <c r="K10" s="31" t="s">
        <v>234</v>
      </c>
      <c r="L10" s="31" t="s">
        <v>234</v>
      </c>
      <c r="M10" s="15" t="s">
        <v>25</v>
      </c>
    </row>
    <row r="11" spans="2:13" s="27" customFormat="1" ht="12" x14ac:dyDescent="0.25">
      <c r="B11" s="31" t="s">
        <v>234</v>
      </c>
      <c r="C11" s="31" t="s">
        <v>234</v>
      </c>
      <c r="D11" s="31" t="s">
        <v>234</v>
      </c>
      <c r="E11" s="31" t="s">
        <v>234</v>
      </c>
      <c r="F11" s="31" t="s">
        <v>234</v>
      </c>
      <c r="G11" s="31" t="s">
        <v>234</v>
      </c>
      <c r="H11" s="31" t="s">
        <v>234</v>
      </c>
      <c r="I11" s="31" t="s">
        <v>234</v>
      </c>
      <c r="J11" s="31" t="s">
        <v>234</v>
      </c>
      <c r="K11" s="31" t="s">
        <v>234</v>
      </c>
      <c r="L11" s="31" t="s">
        <v>234</v>
      </c>
      <c r="M11" s="15" t="s">
        <v>25</v>
      </c>
    </row>
    <row r="12" spans="2:13" s="27" customFormat="1" ht="12" x14ac:dyDescent="0.25">
      <c r="B12" s="31" t="s">
        <v>234</v>
      </c>
      <c r="C12" s="31" t="s">
        <v>234</v>
      </c>
      <c r="D12" s="31" t="s">
        <v>234</v>
      </c>
      <c r="E12" s="31" t="s">
        <v>234</v>
      </c>
      <c r="F12" s="31" t="s">
        <v>234</v>
      </c>
      <c r="G12" s="31" t="s">
        <v>234</v>
      </c>
      <c r="H12" s="31" t="s">
        <v>234</v>
      </c>
      <c r="I12" s="31" t="s">
        <v>234</v>
      </c>
      <c r="J12" s="31" t="s">
        <v>234</v>
      </c>
      <c r="K12" s="31" t="s">
        <v>234</v>
      </c>
      <c r="L12" s="31" t="s">
        <v>234</v>
      </c>
      <c r="M12" s="15" t="s">
        <v>25</v>
      </c>
    </row>
    <row r="13" spans="2:13" s="27" customFormat="1" ht="12" x14ac:dyDescent="0.25">
      <c r="B13" s="31" t="s">
        <v>234</v>
      </c>
      <c r="C13" s="31" t="s">
        <v>234</v>
      </c>
      <c r="D13" s="31" t="s">
        <v>234</v>
      </c>
      <c r="E13" s="31" t="s">
        <v>234</v>
      </c>
      <c r="F13" s="31" t="s">
        <v>234</v>
      </c>
      <c r="G13" s="31" t="s">
        <v>234</v>
      </c>
      <c r="H13" s="31" t="s">
        <v>234</v>
      </c>
      <c r="I13" s="31" t="s">
        <v>234</v>
      </c>
      <c r="J13" s="31" t="s">
        <v>234</v>
      </c>
      <c r="K13" s="31" t="s">
        <v>234</v>
      </c>
      <c r="L13" s="31" t="s">
        <v>234</v>
      </c>
      <c r="M13" s="15" t="s">
        <v>25</v>
      </c>
    </row>
    <row r="14" spans="2:13" s="27" customFormat="1" ht="12" x14ac:dyDescent="0.25">
      <c r="B14" s="31" t="s">
        <v>234</v>
      </c>
      <c r="C14" s="31" t="s">
        <v>234</v>
      </c>
      <c r="D14" s="31" t="s">
        <v>234</v>
      </c>
      <c r="E14" s="31" t="s">
        <v>234</v>
      </c>
      <c r="F14" s="31" t="s">
        <v>234</v>
      </c>
      <c r="G14" s="31" t="s">
        <v>234</v>
      </c>
      <c r="H14" s="31" t="s">
        <v>234</v>
      </c>
      <c r="I14" s="31" t="s">
        <v>234</v>
      </c>
      <c r="J14" s="31" t="s">
        <v>234</v>
      </c>
      <c r="K14" s="31" t="s">
        <v>234</v>
      </c>
      <c r="L14" s="31" t="s">
        <v>234</v>
      </c>
      <c r="M14" s="15" t="s">
        <v>25</v>
      </c>
    </row>
    <row r="15" spans="2:13" s="27" customFormat="1" ht="12" x14ac:dyDescent="0.25">
      <c r="B15" s="31" t="s">
        <v>234</v>
      </c>
      <c r="C15" s="31" t="s">
        <v>234</v>
      </c>
      <c r="D15" s="31" t="s">
        <v>234</v>
      </c>
      <c r="E15" s="31" t="s">
        <v>234</v>
      </c>
      <c r="F15" s="31" t="s">
        <v>234</v>
      </c>
      <c r="G15" s="31" t="s">
        <v>234</v>
      </c>
      <c r="H15" s="31" t="s">
        <v>234</v>
      </c>
      <c r="I15" s="31" t="s">
        <v>234</v>
      </c>
      <c r="J15" s="31" t="s">
        <v>234</v>
      </c>
      <c r="K15" s="31" t="s">
        <v>234</v>
      </c>
      <c r="L15" s="31" t="s">
        <v>234</v>
      </c>
      <c r="M15" s="15" t="s">
        <v>25</v>
      </c>
    </row>
    <row r="16" spans="2:13" s="27" customFormat="1" ht="12" x14ac:dyDescent="0.25">
      <c r="B16" s="31" t="s">
        <v>234</v>
      </c>
      <c r="C16" s="31" t="s">
        <v>234</v>
      </c>
      <c r="D16" s="31" t="s">
        <v>234</v>
      </c>
      <c r="E16" s="31" t="s">
        <v>234</v>
      </c>
      <c r="F16" s="31" t="s">
        <v>234</v>
      </c>
      <c r="G16" s="31" t="s">
        <v>234</v>
      </c>
      <c r="H16" s="31" t="s">
        <v>234</v>
      </c>
      <c r="I16" s="31" t="s">
        <v>234</v>
      </c>
      <c r="J16" s="31" t="s">
        <v>234</v>
      </c>
      <c r="K16" s="31" t="s">
        <v>234</v>
      </c>
      <c r="L16" s="31" t="s">
        <v>234</v>
      </c>
      <c r="M16" s="15" t="s">
        <v>25</v>
      </c>
    </row>
    <row r="17" spans="2:13" s="27" customFormat="1" ht="12" x14ac:dyDescent="0.25">
      <c r="B17" s="31" t="s">
        <v>234</v>
      </c>
      <c r="C17" s="31" t="s">
        <v>234</v>
      </c>
      <c r="D17" s="31" t="s">
        <v>234</v>
      </c>
      <c r="E17" s="31" t="s">
        <v>234</v>
      </c>
      <c r="F17" s="31" t="s">
        <v>234</v>
      </c>
      <c r="G17" s="31" t="s">
        <v>234</v>
      </c>
      <c r="H17" s="31" t="s">
        <v>234</v>
      </c>
      <c r="I17" s="31" t="s">
        <v>234</v>
      </c>
      <c r="J17" s="31" t="s">
        <v>234</v>
      </c>
      <c r="K17" s="31" t="s">
        <v>234</v>
      </c>
      <c r="L17" s="31" t="s">
        <v>234</v>
      </c>
      <c r="M17" s="15" t="s">
        <v>25</v>
      </c>
    </row>
    <row r="18" spans="2:13" ht="12" x14ac:dyDescent="0.25">
      <c r="B18" s="5"/>
      <c r="I18" s="5"/>
    </row>
    <row r="19" spans="2:13" ht="12" x14ac:dyDescent="0.25">
      <c r="B19" s="16" t="s">
        <v>34</v>
      </c>
      <c r="I19" s="5"/>
    </row>
    <row r="20" spans="2:13" ht="14.1" customHeight="1" x14ac:dyDescent="0.25">
      <c r="B20" s="1" t="s">
        <v>69</v>
      </c>
      <c r="I20" s="5"/>
    </row>
    <row r="21" spans="2:13" ht="14.1" customHeight="1" x14ac:dyDescent="0.25">
      <c r="B21" s="1" t="s">
        <v>58</v>
      </c>
      <c r="I21" s="5"/>
    </row>
    <row r="22" spans="2:13" ht="14.1" customHeight="1" x14ac:dyDescent="0.25">
      <c r="B22" s="1" t="s">
        <v>37</v>
      </c>
      <c r="I22" s="5"/>
    </row>
    <row r="23" spans="2:13" ht="14.1" customHeight="1" x14ac:dyDescent="0.25">
      <c r="B23" s="1" t="s">
        <v>38</v>
      </c>
      <c r="I23" s="5"/>
    </row>
    <row r="24" spans="2:13" ht="14.1" customHeight="1" x14ac:dyDescent="0.25">
      <c r="B24" s="1" t="s">
        <v>65</v>
      </c>
      <c r="I24" s="5"/>
    </row>
    <row r="25" spans="2:13" ht="14.1" customHeight="1" x14ac:dyDescent="0.25">
      <c r="B25" s="1" t="s">
        <v>59</v>
      </c>
    </row>
    <row r="26" spans="2:13" ht="12" x14ac:dyDescent="0.25">
      <c r="B26" s="5"/>
      <c r="I26" s="5"/>
    </row>
    <row r="27" spans="2:13" ht="12" x14ac:dyDescent="0.25">
      <c r="B27" s="2" t="s">
        <v>41</v>
      </c>
      <c r="C27" s="2"/>
    </row>
    <row r="28" spans="2:13" ht="14.1" customHeight="1" x14ac:dyDescent="0.25">
      <c r="B28" s="1" t="s">
        <v>42</v>
      </c>
    </row>
    <row r="29" spans="2:13" ht="12" x14ac:dyDescent="0.25"/>
    <row r="30" spans="2:13" ht="12" x14ac:dyDescent="0.25"/>
    <row r="31" spans="2:13" ht="12" x14ac:dyDescent="0.25"/>
    <row r="32" spans="2:13" ht="14.1" customHeight="1" x14ac:dyDescent="0.25"/>
    <row r="33" spans="2:3" ht="14.1" customHeight="1" x14ac:dyDescent="0.25">
      <c r="B33" s="19"/>
      <c r="C33" s="19"/>
    </row>
    <row r="34" spans="2:3" ht="14.1" customHeight="1" x14ac:dyDescent="0.25">
      <c r="B34" s="19"/>
      <c r="C34" s="19"/>
    </row>
    <row r="35" spans="2:3" ht="14.1" customHeight="1" x14ac:dyDescent="0.25">
      <c r="B35" s="19"/>
      <c r="C35" s="19"/>
    </row>
    <row r="36" spans="2:3" ht="14.1" customHeight="1" x14ac:dyDescent="0.25">
      <c r="B36" s="19"/>
      <c r="C36" s="19"/>
    </row>
    <row r="37" spans="2:3" ht="14.1" customHeight="1" x14ac:dyDescent="0.25">
      <c r="B37" s="19"/>
      <c r="C37" s="19"/>
    </row>
    <row r="38" spans="2:3" ht="14.1" customHeight="1" x14ac:dyDescent="0.25">
      <c r="B38" s="19"/>
      <c r="C38" s="19"/>
    </row>
    <row r="39" spans="2:3" ht="14.1" customHeight="1" x14ac:dyDescent="0.25">
      <c r="B39" s="19"/>
      <c r="C39" s="19"/>
    </row>
    <row r="40" spans="2:3" ht="14.1" customHeight="1" x14ac:dyDescent="0.25">
      <c r="B40" s="19"/>
      <c r="C40" s="19"/>
    </row>
    <row r="41" spans="2:3" ht="14.1" customHeight="1" x14ac:dyDescent="0.25">
      <c r="B41" s="19"/>
      <c r="C41" s="19"/>
    </row>
    <row r="42" spans="2:3" ht="14.1" customHeight="1" x14ac:dyDescent="0.25">
      <c r="B42" s="19"/>
      <c r="C42" s="19"/>
    </row>
    <row r="43" spans="2:3" ht="14.1" customHeight="1" x14ac:dyDescent="0.25">
      <c r="B43" s="19"/>
      <c r="C43" s="19"/>
    </row>
    <row r="44" spans="2:3" ht="14.1" customHeight="1" x14ac:dyDescent="0.25">
      <c r="B44" s="19"/>
      <c r="C44" s="19"/>
    </row>
    <row r="45" spans="2:3" ht="14.1" customHeight="1" x14ac:dyDescent="0.25">
      <c r="B45" s="19"/>
      <c r="C45" s="19"/>
    </row>
    <row r="46" spans="2:3" ht="14.1" customHeight="1" x14ac:dyDescent="0.25">
      <c r="B46" s="19"/>
      <c r="C46" s="19"/>
    </row>
    <row r="47" spans="2:3" ht="14.1" customHeight="1" x14ac:dyDescent="0.25">
      <c r="B47" s="19"/>
      <c r="C47" s="19"/>
    </row>
    <row r="48" spans="2:3" ht="14.1" customHeight="1" x14ac:dyDescent="0.25">
      <c r="B48" s="19"/>
      <c r="C48" s="19"/>
    </row>
    <row r="49" spans="2:3" ht="14.1" customHeight="1" x14ac:dyDescent="0.25">
      <c r="B49" s="19"/>
      <c r="C49" s="19"/>
    </row>
    <row r="50" spans="2:3" ht="14.1" customHeight="1" x14ac:dyDescent="0.25">
      <c r="B50" s="19"/>
      <c r="C50" s="19"/>
    </row>
    <row r="51" spans="2:3" ht="14.1" customHeight="1" x14ac:dyDescent="0.25">
      <c r="B51" s="19"/>
      <c r="C51" s="19"/>
    </row>
    <row r="52" spans="2:3" ht="14.1" customHeight="1" x14ac:dyDescent="0.25"/>
    <row r="53" spans="2:3" ht="14.1" customHeight="1" x14ac:dyDescent="0.25"/>
    <row r="54" spans="2:3" ht="14.1" customHeight="1" x14ac:dyDescent="0.25"/>
    <row r="55" spans="2:3" ht="14.1" customHeight="1" x14ac:dyDescent="0.25"/>
    <row r="56" spans="2:3" ht="14.1" customHeight="1" x14ac:dyDescent="0.25"/>
  </sheetData>
  <hyperlinks>
    <hyperlink ref="B4" location="'Index sheet'!A1" display="Back to index" xr:uid="{00000000-0004-0000-0400-000000000000}"/>
  </hyperlinks>
  <pageMargins left="0.7" right="0.7" top="0.75" bottom="0.75" header="0.3" footer="0.3"/>
  <ignoredErrors>
    <ignoredError sqref="B1:M6 B18:M56 M8:M17 M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2"/>
  <sheetViews>
    <sheetView showGridLines="0" workbookViewId="0">
      <selection activeCell="J28" sqref="J28"/>
    </sheetView>
  </sheetViews>
  <sheetFormatPr defaultColWidth="8.5546875" defaultRowHeight="11.55" customHeight="1" x14ac:dyDescent="0.25"/>
  <cols>
    <col min="1" max="1" width="3.21875" style="1" customWidth="1"/>
    <col min="2" max="2" width="16.44140625" style="1" customWidth="1"/>
    <col min="3" max="3" width="15" style="1" customWidth="1"/>
    <col min="4" max="5" width="17.77734375" style="1" customWidth="1"/>
    <col min="6" max="8" width="15" style="1" customWidth="1"/>
    <col min="9" max="9" width="20.44140625" style="1" customWidth="1"/>
    <col min="10" max="10" width="8.5546875" style="1" customWidth="1"/>
    <col min="11" max="16384" width="8.5546875" style="1"/>
  </cols>
  <sheetData>
    <row r="1" spans="1:11" ht="15" customHeight="1" x14ac:dyDescent="0.3">
      <c r="B1" s="20" t="s">
        <v>70</v>
      </c>
      <c r="C1" s="20"/>
      <c r="D1" s="20"/>
      <c r="E1" s="20"/>
      <c r="F1" s="20"/>
      <c r="G1" s="20"/>
      <c r="H1" s="20"/>
      <c r="I1" s="20"/>
    </row>
    <row r="2" spans="1:11" ht="15.75" customHeight="1" x14ac:dyDescent="0.3">
      <c r="B2" s="20" t="s">
        <v>71</v>
      </c>
      <c r="C2" s="20"/>
      <c r="D2" s="20"/>
      <c r="E2" s="20"/>
      <c r="F2" s="20"/>
      <c r="G2" s="20"/>
      <c r="H2" s="20"/>
      <c r="I2" s="20"/>
    </row>
    <row r="3" spans="1:11" ht="12" x14ac:dyDescent="0.25">
      <c r="B3" s="22"/>
      <c r="C3" s="22"/>
      <c r="D3" s="22"/>
      <c r="E3" s="22"/>
      <c r="F3" s="22"/>
      <c r="G3" s="22"/>
      <c r="H3" s="22"/>
      <c r="I3" s="22"/>
    </row>
    <row r="4" spans="1:11" ht="12" x14ac:dyDescent="0.25">
      <c r="B4" s="17" t="s">
        <v>16</v>
      </c>
      <c r="C4" s="17"/>
      <c r="D4" s="10"/>
      <c r="E4" s="18"/>
      <c r="F4" s="17"/>
      <c r="G4" s="17"/>
      <c r="H4" s="17"/>
      <c r="I4" s="17"/>
    </row>
    <row r="5" spans="1:11" ht="12.6" thickBot="1" x14ac:dyDescent="0.3">
      <c r="E5" s="18"/>
    </row>
    <row r="6" spans="1:11" ht="37.049999999999997" customHeight="1" thickBot="1" x14ac:dyDescent="0.3">
      <c r="B6" s="119" t="s">
        <v>423</v>
      </c>
      <c r="C6" s="120" t="s">
        <v>424</v>
      </c>
      <c r="D6" s="120" t="s">
        <v>425</v>
      </c>
      <c r="E6" s="120" t="s">
        <v>426</v>
      </c>
      <c r="F6" s="120" t="s">
        <v>427</v>
      </c>
      <c r="G6" s="120" t="s">
        <v>548</v>
      </c>
      <c r="H6" s="120" t="s">
        <v>547</v>
      </c>
      <c r="I6" s="120" t="s">
        <v>428</v>
      </c>
      <c r="J6" s="120" t="s">
        <v>429</v>
      </c>
      <c r="K6" s="120" t="s">
        <v>430</v>
      </c>
    </row>
    <row r="7" spans="1:11" s="27" customFormat="1" ht="62.4" thickTop="1" thickBot="1" x14ac:dyDescent="0.3">
      <c r="B7" s="121" t="s">
        <v>551</v>
      </c>
      <c r="C7" s="122" t="s">
        <v>552</v>
      </c>
      <c r="D7" s="122" t="s">
        <v>446</v>
      </c>
      <c r="E7" s="122" t="s">
        <v>448</v>
      </c>
      <c r="F7" s="122" t="s">
        <v>438</v>
      </c>
      <c r="G7" s="122" t="s">
        <v>235</v>
      </c>
      <c r="H7" s="122" t="s">
        <v>235</v>
      </c>
      <c r="I7" s="122" t="s">
        <v>447</v>
      </c>
      <c r="J7" s="122" t="s">
        <v>449</v>
      </c>
      <c r="K7" s="122" t="s">
        <v>422</v>
      </c>
    </row>
    <row r="8" spans="1:11" s="27" customFormat="1" ht="61.8" thickBot="1" x14ac:dyDescent="0.3">
      <c r="B8" s="123" t="s">
        <v>450</v>
      </c>
      <c r="C8" s="124" t="s">
        <v>451</v>
      </c>
      <c r="D8" s="124" t="s">
        <v>446</v>
      </c>
      <c r="E8" s="124" t="s">
        <v>452</v>
      </c>
      <c r="F8" s="124" t="s">
        <v>438</v>
      </c>
      <c r="G8" s="124" t="s">
        <v>235</v>
      </c>
      <c r="H8" s="124" t="s">
        <v>235</v>
      </c>
      <c r="I8" s="124" t="s">
        <v>453</v>
      </c>
      <c r="J8" s="124" t="s">
        <v>454</v>
      </c>
      <c r="K8" s="124" t="s">
        <v>422</v>
      </c>
    </row>
    <row r="9" spans="1:11" s="27" customFormat="1" ht="133.19999999999999" thickBot="1" x14ac:dyDescent="0.3">
      <c r="B9" s="121" t="s">
        <v>455</v>
      </c>
      <c r="C9" s="122" t="s">
        <v>456</v>
      </c>
      <c r="D9" s="122" t="s">
        <v>446</v>
      </c>
      <c r="E9" s="122" t="s">
        <v>457</v>
      </c>
      <c r="F9" s="122" t="s">
        <v>438</v>
      </c>
      <c r="G9" s="122" t="s">
        <v>235</v>
      </c>
      <c r="H9" s="122" t="s">
        <v>235</v>
      </c>
      <c r="I9" s="122" t="s">
        <v>453</v>
      </c>
      <c r="J9" s="122" t="s">
        <v>458</v>
      </c>
      <c r="K9" s="122" t="s">
        <v>459</v>
      </c>
    </row>
    <row r="10" spans="1:11" s="27" customFormat="1" ht="40.049999999999997" customHeight="1" x14ac:dyDescent="0.25">
      <c r="B10" s="132" t="s">
        <v>460</v>
      </c>
      <c r="C10" s="144" t="s">
        <v>461</v>
      </c>
      <c r="D10" s="137" t="s">
        <v>462</v>
      </c>
      <c r="E10" s="137" t="s">
        <v>463</v>
      </c>
      <c r="F10" s="137" t="s">
        <v>438</v>
      </c>
      <c r="G10" s="137">
        <v>1412250</v>
      </c>
      <c r="H10" s="137">
        <f>1412250*1.17</f>
        <v>1652332.5</v>
      </c>
      <c r="I10" s="125" t="s">
        <v>464</v>
      </c>
      <c r="J10" s="137" t="s">
        <v>30</v>
      </c>
      <c r="K10" s="137" t="s">
        <v>459</v>
      </c>
    </row>
    <row r="11" spans="1:11" s="27" customFormat="1" ht="20.399999999999999" x14ac:dyDescent="0.25">
      <c r="B11" s="133"/>
      <c r="C11" s="145"/>
      <c r="D11" s="138"/>
      <c r="E11" s="138"/>
      <c r="F11" s="138"/>
      <c r="G11" s="138"/>
      <c r="H11" s="138"/>
      <c r="I11" s="125" t="s">
        <v>553</v>
      </c>
      <c r="J11" s="138"/>
      <c r="K11" s="138"/>
    </row>
    <row r="12" spans="1:11" s="27" customFormat="1" ht="12" x14ac:dyDescent="0.25">
      <c r="B12" s="133"/>
      <c r="C12" s="145"/>
      <c r="D12" s="138"/>
      <c r="E12" s="138"/>
      <c r="F12" s="138"/>
      <c r="G12" s="138"/>
      <c r="H12" s="138"/>
      <c r="I12" s="125"/>
      <c r="J12" s="138"/>
      <c r="K12" s="138"/>
    </row>
    <row r="13" spans="1:11" s="27" customFormat="1" ht="12.6" thickBot="1" x14ac:dyDescent="0.3">
      <c r="B13" s="134"/>
      <c r="C13" s="146"/>
      <c r="D13" s="139"/>
      <c r="E13" s="139"/>
      <c r="F13" s="139"/>
      <c r="G13" s="139"/>
      <c r="H13" s="139"/>
      <c r="I13" s="124" t="s">
        <v>439</v>
      </c>
      <c r="J13" s="139"/>
      <c r="K13" s="139"/>
    </row>
    <row r="14" spans="1:11" s="27" customFormat="1" ht="79.95" customHeight="1" x14ac:dyDescent="0.25">
      <c r="A14" s="1"/>
      <c r="B14" s="135" t="s">
        <v>494</v>
      </c>
      <c r="C14" s="142" t="s">
        <v>495</v>
      </c>
      <c r="D14" s="140" t="s">
        <v>462</v>
      </c>
      <c r="E14" s="140" t="s">
        <v>496</v>
      </c>
      <c r="F14" s="140" t="s">
        <v>438</v>
      </c>
      <c r="G14" s="140">
        <v>142253</v>
      </c>
      <c r="H14" s="140">
        <f>142253*1.17</f>
        <v>166436.00999999998</v>
      </c>
      <c r="I14" s="126" t="s">
        <v>497</v>
      </c>
      <c r="J14" s="140" t="s">
        <v>498</v>
      </c>
      <c r="K14" s="140" t="s">
        <v>550</v>
      </c>
    </row>
    <row r="15" spans="1:11" s="27" customFormat="1" ht="12.6" thickBot="1" x14ac:dyDescent="0.3">
      <c r="A15" s="1"/>
      <c r="B15" s="136"/>
      <c r="C15" s="143"/>
      <c r="D15" s="141"/>
      <c r="E15" s="141"/>
      <c r="F15" s="141"/>
      <c r="G15" s="141"/>
      <c r="H15" s="141"/>
      <c r="I15" s="122"/>
      <c r="J15" s="141"/>
      <c r="K15" s="141"/>
    </row>
    <row r="16" spans="1:11" s="27" customFormat="1" ht="276" thickBot="1" x14ac:dyDescent="0.3">
      <c r="A16" s="1"/>
      <c r="B16" s="123" t="s">
        <v>499</v>
      </c>
      <c r="C16" s="124" t="s">
        <v>500</v>
      </c>
      <c r="D16" s="124" t="s">
        <v>462</v>
      </c>
      <c r="E16" s="124" t="s">
        <v>501</v>
      </c>
      <c r="F16" s="124" t="s">
        <v>438</v>
      </c>
      <c r="G16" s="124">
        <v>91125</v>
      </c>
      <c r="H16" s="124">
        <f>91125*1.17</f>
        <v>106616.25</v>
      </c>
      <c r="I16" s="124" t="s">
        <v>502</v>
      </c>
      <c r="J16" s="124" t="s">
        <v>503</v>
      </c>
      <c r="K16" s="124" t="s">
        <v>459</v>
      </c>
    </row>
    <row r="17" spans="1:11" s="27" customFormat="1" ht="265.8" thickBot="1" x14ac:dyDescent="0.3">
      <c r="A17" s="1"/>
      <c r="B17" s="123" t="s">
        <v>504</v>
      </c>
      <c r="C17" s="124" t="s">
        <v>505</v>
      </c>
      <c r="D17" s="124" t="s">
        <v>462</v>
      </c>
      <c r="E17" s="124" t="s">
        <v>506</v>
      </c>
      <c r="F17" s="124" t="s">
        <v>438</v>
      </c>
      <c r="G17" s="124">
        <v>342512</v>
      </c>
      <c r="H17" s="124">
        <f>342512*1.17</f>
        <v>400739.04</v>
      </c>
      <c r="I17" s="124" t="s">
        <v>507</v>
      </c>
      <c r="J17" s="124" t="s">
        <v>508</v>
      </c>
      <c r="K17" s="124" t="s">
        <v>459</v>
      </c>
    </row>
    <row r="18" spans="1:11" s="27" customFormat="1" ht="337.2" thickBot="1" x14ac:dyDescent="0.3">
      <c r="A18" s="1"/>
      <c r="B18" s="121" t="s">
        <v>509</v>
      </c>
      <c r="C18" s="122" t="s">
        <v>510</v>
      </c>
      <c r="D18" s="122" t="s">
        <v>462</v>
      </c>
      <c r="E18" s="122" t="s">
        <v>506</v>
      </c>
      <c r="F18" s="122" t="s">
        <v>438</v>
      </c>
      <c r="G18" s="122">
        <v>260625</v>
      </c>
      <c r="H18" s="122">
        <f>260625*1.17</f>
        <v>304931.25</v>
      </c>
      <c r="I18" s="122" t="s">
        <v>453</v>
      </c>
      <c r="J18" s="122" t="s">
        <v>511</v>
      </c>
      <c r="K18" s="122" t="s">
        <v>441</v>
      </c>
    </row>
    <row r="19" spans="1:11" s="27" customFormat="1" ht="276" thickBot="1" x14ac:dyDescent="0.3">
      <c r="A19" s="1"/>
      <c r="B19" s="123" t="s">
        <v>522</v>
      </c>
      <c r="C19" s="124" t="s">
        <v>523</v>
      </c>
      <c r="D19" s="124" t="s">
        <v>521</v>
      </c>
      <c r="E19" s="124" t="s">
        <v>524</v>
      </c>
      <c r="F19" s="124" t="s">
        <v>438</v>
      </c>
      <c r="G19" s="124" t="s">
        <v>234</v>
      </c>
      <c r="H19" s="124" t="s">
        <v>234</v>
      </c>
      <c r="I19" s="124" t="s">
        <v>525</v>
      </c>
      <c r="J19" s="124" t="s">
        <v>526</v>
      </c>
      <c r="K19" s="124" t="s">
        <v>441</v>
      </c>
    </row>
    <row r="20" spans="1:11" s="27" customFormat="1" ht="255.6" thickBot="1" x14ac:dyDescent="0.3">
      <c r="A20" s="1"/>
      <c r="B20" s="121" t="s">
        <v>527</v>
      </c>
      <c r="C20" s="122" t="s">
        <v>528</v>
      </c>
      <c r="D20" s="122" t="s">
        <v>521</v>
      </c>
      <c r="E20" s="122" t="s">
        <v>529</v>
      </c>
      <c r="F20" s="122" t="s">
        <v>438</v>
      </c>
      <c r="G20" s="122" t="s">
        <v>235</v>
      </c>
      <c r="H20" s="122" t="s">
        <v>235</v>
      </c>
      <c r="I20" s="122" t="s">
        <v>525</v>
      </c>
      <c r="J20" s="122" t="s">
        <v>530</v>
      </c>
      <c r="K20" s="122" t="s">
        <v>441</v>
      </c>
    </row>
    <row r="21" spans="1:11" s="27" customFormat="1" ht="61.8" thickBot="1" x14ac:dyDescent="0.3">
      <c r="A21" s="1"/>
      <c r="B21" s="121" t="s">
        <v>531</v>
      </c>
      <c r="C21" s="122" t="s">
        <v>532</v>
      </c>
      <c r="D21" s="122" t="s">
        <v>533</v>
      </c>
      <c r="E21" s="122" t="s">
        <v>534</v>
      </c>
      <c r="F21" s="122" t="s">
        <v>438</v>
      </c>
      <c r="G21" s="122">
        <v>145990</v>
      </c>
      <c r="H21" s="122">
        <f>145990*1.17</f>
        <v>170808.3</v>
      </c>
      <c r="I21" s="122" t="s">
        <v>535</v>
      </c>
      <c r="J21" s="122" t="s">
        <v>536</v>
      </c>
      <c r="K21" s="122" t="s">
        <v>441</v>
      </c>
    </row>
    <row r="22" spans="1:11" s="27" customFormat="1" ht="214.8" thickBot="1" x14ac:dyDescent="0.3">
      <c r="A22" s="1"/>
      <c r="B22" s="127" t="s">
        <v>542</v>
      </c>
      <c r="C22" s="126" t="s">
        <v>543</v>
      </c>
      <c r="D22" s="126" t="s">
        <v>539</v>
      </c>
      <c r="E22" s="126" t="s">
        <v>544</v>
      </c>
      <c r="F22" s="126" t="s">
        <v>438</v>
      </c>
      <c r="G22" s="126" t="s">
        <v>235</v>
      </c>
      <c r="H22" s="126" t="s">
        <v>235</v>
      </c>
      <c r="I22" s="122" t="s">
        <v>545</v>
      </c>
      <c r="J22" s="122" t="s">
        <v>546</v>
      </c>
      <c r="K22" s="122" t="s">
        <v>459</v>
      </c>
    </row>
    <row r="23" spans="1:11" s="27" customFormat="1" ht="13.8" thickBot="1" x14ac:dyDescent="0.3">
      <c r="A23" s="1"/>
      <c r="B23" s="128" t="s">
        <v>554</v>
      </c>
      <c r="C23" s="129"/>
      <c r="D23" s="129"/>
      <c r="E23" s="129"/>
      <c r="F23" s="129"/>
      <c r="G23" s="129"/>
      <c r="H23" s="130">
        <f>SUM(H7:H22)</f>
        <v>2801863.3499999996</v>
      </c>
      <c r="I23" s="1"/>
      <c r="J23" s="1"/>
      <c r="K23" s="1"/>
    </row>
    <row r="24" spans="1:11" ht="12" x14ac:dyDescent="0.25">
      <c r="E24" s="18"/>
    </row>
    <row r="25" spans="1:11" ht="12" x14ac:dyDescent="0.25">
      <c r="B25" s="16" t="s">
        <v>34</v>
      </c>
      <c r="E25" s="18"/>
    </row>
    <row r="26" spans="1:11" ht="14.1" customHeight="1" x14ac:dyDescent="0.25">
      <c r="B26" s="1" t="s">
        <v>72</v>
      </c>
      <c r="E26" s="18"/>
    </row>
    <row r="27" spans="1:11" ht="14.1" customHeight="1" x14ac:dyDescent="0.25">
      <c r="B27" s="1" t="s">
        <v>36</v>
      </c>
      <c r="E27" s="18"/>
    </row>
    <row r="28" spans="1:11" ht="14.1" customHeight="1" x14ac:dyDescent="0.25">
      <c r="B28" s="1" t="s">
        <v>37</v>
      </c>
      <c r="E28" s="18"/>
    </row>
    <row r="29" spans="1:11" ht="14.1" customHeight="1" x14ac:dyDescent="0.25">
      <c r="B29" s="1" t="s">
        <v>38</v>
      </c>
      <c r="E29" s="18"/>
    </row>
    <row r="30" spans="1:11" ht="14.1" customHeight="1" x14ac:dyDescent="0.25">
      <c r="B30" s="1" t="s">
        <v>65</v>
      </c>
      <c r="E30" s="18"/>
    </row>
    <row r="31" spans="1:11" ht="14.1" customHeight="1" x14ac:dyDescent="0.25">
      <c r="B31" s="1" t="s">
        <v>59</v>
      </c>
    </row>
    <row r="32" spans="1:11" ht="12" x14ac:dyDescent="0.25">
      <c r="E32" s="18"/>
    </row>
    <row r="33" spans="2:3" ht="12" x14ac:dyDescent="0.25">
      <c r="B33" s="2" t="s">
        <v>41</v>
      </c>
      <c r="C33" s="2"/>
    </row>
    <row r="34" spans="2:3" ht="14.1" customHeight="1" x14ac:dyDescent="0.25">
      <c r="B34" s="1" t="s">
        <v>42</v>
      </c>
    </row>
    <row r="35" spans="2:3" ht="12" x14ac:dyDescent="0.25"/>
    <row r="36" spans="2:3" ht="12" x14ac:dyDescent="0.25"/>
    <row r="37" spans="2:3" ht="12" x14ac:dyDescent="0.25"/>
    <row r="38" spans="2:3" ht="12" x14ac:dyDescent="0.25"/>
    <row r="39" spans="2:3" ht="12" x14ac:dyDescent="0.25"/>
    <row r="40" spans="2:3" ht="12" x14ac:dyDescent="0.25"/>
    <row r="41" spans="2:3" ht="12" x14ac:dyDescent="0.25"/>
    <row r="42" spans="2:3" ht="12" x14ac:dyDescent="0.25"/>
  </sheetData>
  <mergeCells count="18">
    <mergeCell ref="G10:G13"/>
    <mergeCell ref="H10:H13"/>
    <mergeCell ref="B10:B13"/>
    <mergeCell ref="B14:B15"/>
    <mergeCell ref="J10:J13"/>
    <mergeCell ref="K10:K13"/>
    <mergeCell ref="J14:J15"/>
    <mergeCell ref="K14:K15"/>
    <mergeCell ref="C14:C15"/>
    <mergeCell ref="D14:D15"/>
    <mergeCell ref="E14:E15"/>
    <mergeCell ref="F14:F15"/>
    <mergeCell ref="G14:G15"/>
    <mergeCell ref="H14:H15"/>
    <mergeCell ref="C10:C13"/>
    <mergeCell ref="D10:D13"/>
    <mergeCell ref="E10:E13"/>
    <mergeCell ref="F10:F13"/>
  </mergeCells>
  <hyperlinks>
    <hyperlink ref="B4" location="'Index sheet'!A1" display="Back to index" xr:uid="{00000000-0004-0000-0500-000000000000}"/>
  </hyperlinks>
  <pageMargins left="0.7" right="0.7" top="0.75" bottom="0.75" header="0.3" footer="0.3"/>
  <ignoredErrors>
    <ignoredError sqref="B1:I5 B24:I24 B26:I42 C25:I2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37"/>
  <sheetViews>
    <sheetView showGridLines="0" workbookViewId="0">
      <selection activeCell="H7" sqref="H7"/>
    </sheetView>
  </sheetViews>
  <sheetFormatPr defaultColWidth="8.5546875" defaultRowHeight="11.55" customHeight="1" x14ac:dyDescent="0.25"/>
  <cols>
    <col min="1" max="1" width="3.21875" style="1" customWidth="1"/>
    <col min="2" max="11" width="13.44140625" style="1" customWidth="1"/>
    <col min="12" max="12" width="20.44140625" style="1" customWidth="1"/>
    <col min="13" max="13" width="8.5546875" style="1" customWidth="1"/>
    <col min="14" max="16384" width="8.5546875" style="1"/>
  </cols>
  <sheetData>
    <row r="1" spans="2:12" ht="15" customHeight="1" x14ac:dyDescent="0.3">
      <c r="B1" s="20" t="s">
        <v>73</v>
      </c>
      <c r="C1" s="20"/>
      <c r="D1" s="20"/>
      <c r="E1" s="20"/>
      <c r="F1" s="20"/>
      <c r="G1" s="20"/>
      <c r="H1" s="20"/>
      <c r="I1" s="20"/>
      <c r="J1" s="20"/>
      <c r="K1" s="20"/>
      <c r="L1" s="20"/>
    </row>
    <row r="2" spans="2:12" ht="15.75" customHeight="1" x14ac:dyDescent="0.3">
      <c r="B2" s="20" t="s">
        <v>74</v>
      </c>
      <c r="C2" s="20"/>
      <c r="D2" s="20"/>
      <c r="E2" s="20"/>
      <c r="F2" s="20"/>
      <c r="G2" s="20"/>
      <c r="H2" s="20"/>
      <c r="I2" s="20"/>
      <c r="J2" s="20"/>
      <c r="K2" s="20"/>
      <c r="L2" s="20"/>
    </row>
    <row r="3" spans="2:12" ht="12" x14ac:dyDescent="0.25">
      <c r="B3" s="22"/>
      <c r="C3" s="22"/>
      <c r="D3" s="22"/>
      <c r="E3" s="22"/>
      <c r="F3" s="22"/>
      <c r="G3" s="22"/>
      <c r="H3" s="22"/>
      <c r="I3" s="22"/>
      <c r="J3" s="22"/>
      <c r="K3" s="22"/>
      <c r="L3" s="22"/>
    </row>
    <row r="4" spans="2:12" ht="12" x14ac:dyDescent="0.25">
      <c r="B4" s="17" t="s">
        <v>16</v>
      </c>
      <c r="C4" s="18" t="s">
        <v>549</v>
      </c>
      <c r="D4" s="17"/>
      <c r="E4" s="10"/>
      <c r="F4" s="17"/>
      <c r="G4" s="17"/>
      <c r="H4" s="17"/>
      <c r="I4" s="17"/>
      <c r="J4" s="17"/>
      <c r="K4" s="17"/>
      <c r="L4" s="17"/>
    </row>
    <row r="5" spans="2:12" ht="11.55" customHeight="1" thickBot="1" x14ac:dyDescent="0.3"/>
    <row r="6" spans="2:12" ht="47.1" customHeight="1" thickBot="1" x14ac:dyDescent="0.3">
      <c r="B6" s="119" t="s">
        <v>423</v>
      </c>
      <c r="C6" s="120" t="s">
        <v>424</v>
      </c>
      <c r="D6" s="120" t="s">
        <v>425</v>
      </c>
      <c r="E6" s="120" t="s">
        <v>426</v>
      </c>
      <c r="F6" s="120" t="s">
        <v>427</v>
      </c>
      <c r="G6" s="120" t="s">
        <v>548</v>
      </c>
      <c r="H6" s="120" t="s">
        <v>547</v>
      </c>
      <c r="I6" s="120" t="s">
        <v>428</v>
      </c>
      <c r="J6" s="120" t="s">
        <v>429</v>
      </c>
      <c r="K6" s="120" t="s">
        <v>430</v>
      </c>
    </row>
    <row r="7" spans="2:12" s="27" customFormat="1" ht="195" thickTop="1" thickBot="1" x14ac:dyDescent="0.3">
      <c r="B7" s="121" t="s">
        <v>417</v>
      </c>
      <c r="C7" s="122" t="s">
        <v>418</v>
      </c>
      <c r="D7" s="122" t="s">
        <v>421</v>
      </c>
      <c r="E7" s="122" t="s">
        <v>419</v>
      </c>
      <c r="F7" s="122" t="s">
        <v>431</v>
      </c>
      <c r="G7" s="122">
        <v>52038</v>
      </c>
      <c r="H7" s="122">
        <f>G7*1.17</f>
        <v>60884.46</v>
      </c>
      <c r="I7" s="122" t="s">
        <v>420</v>
      </c>
      <c r="J7" s="122" t="s">
        <v>432</v>
      </c>
      <c r="K7" s="122" t="s">
        <v>422</v>
      </c>
    </row>
    <row r="8" spans="2:12" s="27" customFormat="1" ht="286.2" hidden="1" thickBot="1" x14ac:dyDescent="0.3">
      <c r="B8" s="121" t="s">
        <v>434</v>
      </c>
      <c r="C8" s="122" t="s">
        <v>435</v>
      </c>
      <c r="D8" s="122" t="s">
        <v>436</v>
      </c>
      <c r="E8" s="122" t="s">
        <v>437</v>
      </c>
      <c r="F8" s="122" t="s">
        <v>438</v>
      </c>
      <c r="G8" s="122" t="s">
        <v>433</v>
      </c>
      <c r="H8" s="122" t="s">
        <v>433</v>
      </c>
      <c r="I8" s="122" t="s">
        <v>439</v>
      </c>
      <c r="J8" s="122" t="s">
        <v>440</v>
      </c>
      <c r="K8" s="122" t="s">
        <v>441</v>
      </c>
    </row>
    <row r="9" spans="2:12" s="27" customFormat="1" ht="286.2" thickBot="1" x14ac:dyDescent="0.3">
      <c r="B9" s="123" t="s">
        <v>442</v>
      </c>
      <c r="C9" s="124" t="s">
        <v>443</v>
      </c>
      <c r="D9" s="124" t="s">
        <v>436</v>
      </c>
      <c r="E9" s="124" t="s">
        <v>444</v>
      </c>
      <c r="F9" s="124" t="s">
        <v>438</v>
      </c>
      <c r="G9" s="124" t="s">
        <v>235</v>
      </c>
      <c r="H9" s="124" t="s">
        <v>235</v>
      </c>
      <c r="I9" s="124" t="s">
        <v>439</v>
      </c>
      <c r="J9" s="124" t="s">
        <v>445</v>
      </c>
      <c r="K9" s="124" t="s">
        <v>422</v>
      </c>
    </row>
    <row r="10" spans="2:12" s="27" customFormat="1" ht="61.8" hidden="1" thickBot="1" x14ac:dyDescent="0.3">
      <c r="B10" s="123" t="s">
        <v>450</v>
      </c>
      <c r="C10" s="124" t="s">
        <v>451</v>
      </c>
      <c r="D10" s="124" t="s">
        <v>446</v>
      </c>
      <c r="E10" s="124" t="s">
        <v>452</v>
      </c>
      <c r="F10" s="124" t="s">
        <v>438</v>
      </c>
      <c r="G10" s="124" t="s">
        <v>433</v>
      </c>
      <c r="H10" s="124" t="s">
        <v>433</v>
      </c>
      <c r="I10" s="124" t="s">
        <v>453</v>
      </c>
      <c r="J10" s="124" t="s">
        <v>454</v>
      </c>
      <c r="K10" s="124" t="s">
        <v>422</v>
      </c>
    </row>
    <row r="11" spans="2:12" s="27" customFormat="1" ht="153.6" hidden="1" thickBot="1" x14ac:dyDescent="0.3">
      <c r="B11" s="121" t="s">
        <v>455</v>
      </c>
      <c r="C11" s="122" t="s">
        <v>456</v>
      </c>
      <c r="D11" s="122" t="s">
        <v>446</v>
      </c>
      <c r="E11" s="122" t="s">
        <v>457</v>
      </c>
      <c r="F11" s="122" t="s">
        <v>438</v>
      </c>
      <c r="G11" s="122"/>
      <c r="H11" s="122"/>
      <c r="I11" s="122" t="s">
        <v>453</v>
      </c>
      <c r="J11" s="122" t="s">
        <v>458</v>
      </c>
      <c r="K11" s="122" t="s">
        <v>459</v>
      </c>
    </row>
    <row r="12" spans="2:12" s="27" customFormat="1" ht="178.05" hidden="1" customHeight="1" x14ac:dyDescent="0.25">
      <c r="B12" s="133"/>
      <c r="C12" s="145"/>
      <c r="D12" s="138"/>
      <c r="E12" s="138"/>
      <c r="F12" s="138"/>
      <c r="G12" s="138"/>
      <c r="H12" s="138"/>
      <c r="I12" s="125"/>
      <c r="J12" s="138"/>
      <c r="K12" s="138"/>
    </row>
    <row r="13" spans="2:12" s="27" customFormat="1" ht="12.6" hidden="1" thickBot="1" x14ac:dyDescent="0.3">
      <c r="B13" s="134"/>
      <c r="C13" s="146"/>
      <c r="D13" s="139"/>
      <c r="E13" s="139"/>
      <c r="F13" s="139"/>
      <c r="G13" s="139"/>
      <c r="H13" s="139"/>
      <c r="I13" s="124" t="s">
        <v>439</v>
      </c>
      <c r="J13" s="139"/>
      <c r="K13" s="139"/>
    </row>
    <row r="14" spans="2:12" s="27" customFormat="1" ht="30.6" x14ac:dyDescent="0.25">
      <c r="B14" s="135" t="s">
        <v>465</v>
      </c>
      <c r="C14" s="142" t="s">
        <v>466</v>
      </c>
      <c r="D14" s="140" t="s">
        <v>462</v>
      </c>
      <c r="E14" s="140" t="s">
        <v>467</v>
      </c>
      <c r="F14" s="140" t="s">
        <v>431</v>
      </c>
      <c r="G14" s="140">
        <v>776656</v>
      </c>
      <c r="H14" s="140">
        <f>776656*1.17</f>
        <v>908687.5199999999</v>
      </c>
      <c r="I14" s="126" t="s">
        <v>468</v>
      </c>
      <c r="J14" s="140" t="s">
        <v>472</v>
      </c>
      <c r="K14" s="140" t="s">
        <v>459</v>
      </c>
    </row>
    <row r="15" spans="2:12" s="27" customFormat="1" ht="40.799999999999997" x14ac:dyDescent="0.25">
      <c r="B15" s="148"/>
      <c r="C15" s="149"/>
      <c r="D15" s="147"/>
      <c r="E15" s="147"/>
      <c r="F15" s="147"/>
      <c r="G15" s="147"/>
      <c r="H15" s="147"/>
      <c r="I15" s="126" t="s">
        <v>469</v>
      </c>
      <c r="J15" s="147"/>
      <c r="K15" s="147"/>
    </row>
    <row r="16" spans="2:12" s="27" customFormat="1" ht="118.05" customHeight="1" x14ac:dyDescent="0.25">
      <c r="B16" s="148"/>
      <c r="C16" s="149"/>
      <c r="D16" s="147"/>
      <c r="E16" s="147"/>
      <c r="F16" s="147"/>
      <c r="G16" s="147"/>
      <c r="H16" s="147"/>
      <c r="I16" s="126" t="s">
        <v>453</v>
      </c>
      <c r="J16" s="147"/>
      <c r="K16" s="147"/>
    </row>
    <row r="17" spans="2:11" s="27" customFormat="1" ht="61.2" x14ac:dyDescent="0.25">
      <c r="B17" s="148"/>
      <c r="C17" s="149"/>
      <c r="D17" s="147"/>
      <c r="E17" s="147"/>
      <c r="F17" s="147"/>
      <c r="G17" s="147"/>
      <c r="H17" s="147"/>
      <c r="I17" s="126" t="s">
        <v>470</v>
      </c>
      <c r="J17" s="147"/>
      <c r="K17" s="147"/>
    </row>
    <row r="18" spans="2:11" s="27" customFormat="1" ht="41.4" thickBot="1" x14ac:dyDescent="0.3">
      <c r="B18" s="136"/>
      <c r="C18" s="143"/>
      <c r="D18" s="141"/>
      <c r="E18" s="141"/>
      <c r="F18" s="141"/>
      <c r="G18" s="141"/>
      <c r="H18" s="141"/>
      <c r="I18" s="122" t="s">
        <v>471</v>
      </c>
      <c r="J18" s="141"/>
      <c r="K18" s="141"/>
    </row>
    <row r="19" spans="2:11" s="27" customFormat="1" ht="204.6" thickBot="1" x14ac:dyDescent="0.3">
      <c r="B19" s="123" t="s">
        <v>473</v>
      </c>
      <c r="C19" s="124" t="s">
        <v>474</v>
      </c>
      <c r="D19" s="124" t="s">
        <v>462</v>
      </c>
      <c r="E19" s="124" t="s">
        <v>475</v>
      </c>
      <c r="F19" s="124" t="s">
        <v>431</v>
      </c>
      <c r="G19" s="124">
        <v>87370</v>
      </c>
      <c r="H19" s="124">
        <f>87370*1.17</f>
        <v>102222.9</v>
      </c>
      <c r="I19" s="124" t="s">
        <v>476</v>
      </c>
      <c r="J19" s="124" t="s">
        <v>477</v>
      </c>
      <c r="K19" s="124" t="s">
        <v>459</v>
      </c>
    </row>
    <row r="20" spans="2:11" s="27" customFormat="1" ht="265.8" thickBot="1" x14ac:dyDescent="0.3">
      <c r="B20" s="121" t="s">
        <v>478</v>
      </c>
      <c r="C20" s="122" t="s">
        <v>479</v>
      </c>
      <c r="D20" s="122" t="s">
        <v>462</v>
      </c>
      <c r="E20" s="122" t="s">
        <v>480</v>
      </c>
      <c r="F20" s="122" t="s">
        <v>431</v>
      </c>
      <c r="G20" s="122" t="s">
        <v>235</v>
      </c>
      <c r="H20" s="122" t="s">
        <v>235</v>
      </c>
      <c r="I20" s="122" t="s">
        <v>453</v>
      </c>
      <c r="J20" s="122" t="s">
        <v>481</v>
      </c>
      <c r="K20" s="122" t="s">
        <v>422</v>
      </c>
    </row>
    <row r="21" spans="2:11" s="27" customFormat="1" ht="306.60000000000002" thickBot="1" x14ac:dyDescent="0.3">
      <c r="B21" s="123" t="s">
        <v>482</v>
      </c>
      <c r="C21" s="124" t="s">
        <v>483</v>
      </c>
      <c r="D21" s="124" t="s">
        <v>462</v>
      </c>
      <c r="E21" s="124" t="s">
        <v>484</v>
      </c>
      <c r="F21" s="124" t="s">
        <v>431</v>
      </c>
      <c r="G21" s="124">
        <v>22500</v>
      </c>
      <c r="H21" s="124">
        <f>22500*1.17</f>
        <v>26325</v>
      </c>
      <c r="I21" s="124" t="s">
        <v>453</v>
      </c>
      <c r="J21" s="124" t="s">
        <v>485</v>
      </c>
      <c r="K21" s="124" t="s">
        <v>422</v>
      </c>
    </row>
    <row r="22" spans="2:11" ht="306.60000000000002" thickBot="1" x14ac:dyDescent="0.3">
      <c r="B22" s="123" t="s">
        <v>486</v>
      </c>
      <c r="C22" s="124" t="s">
        <v>487</v>
      </c>
      <c r="D22" s="124" t="s">
        <v>462</v>
      </c>
      <c r="E22" s="124" t="s">
        <v>488</v>
      </c>
      <c r="F22" s="124" t="s">
        <v>431</v>
      </c>
      <c r="G22" s="124">
        <v>200000</v>
      </c>
      <c r="H22" s="124">
        <f>200000*1.17</f>
        <v>234000</v>
      </c>
      <c r="I22" s="124" t="s">
        <v>453</v>
      </c>
      <c r="J22" s="124" t="s">
        <v>489</v>
      </c>
      <c r="K22" s="124" t="s">
        <v>422</v>
      </c>
    </row>
    <row r="23" spans="2:11" ht="50.1" customHeight="1" thickBot="1" x14ac:dyDescent="0.3">
      <c r="B23" s="123" t="s">
        <v>490</v>
      </c>
      <c r="C23" s="124" t="s">
        <v>491</v>
      </c>
      <c r="D23" s="124" t="s">
        <v>462</v>
      </c>
      <c r="E23" s="124" t="s">
        <v>492</v>
      </c>
      <c r="F23" s="124" t="s">
        <v>431</v>
      </c>
      <c r="G23" s="124">
        <v>273170</v>
      </c>
      <c r="H23" s="124">
        <f>273170*1.17</f>
        <v>319608.89999999997</v>
      </c>
      <c r="I23" s="124" t="s">
        <v>453</v>
      </c>
      <c r="J23" s="124" t="s">
        <v>493</v>
      </c>
      <c r="K23" s="124" t="s">
        <v>422</v>
      </c>
    </row>
    <row r="24" spans="2:11" ht="212.55" hidden="1" customHeight="1" x14ac:dyDescent="0.25">
      <c r="B24" s="135" t="s">
        <v>494</v>
      </c>
      <c r="C24" s="142" t="s">
        <v>495</v>
      </c>
      <c r="D24" s="140" t="s">
        <v>462</v>
      </c>
      <c r="E24" s="140" t="s">
        <v>496</v>
      </c>
      <c r="F24" s="140" t="s">
        <v>438</v>
      </c>
      <c r="G24" s="140">
        <v>142253</v>
      </c>
      <c r="H24" s="140">
        <f>142253*1.17</f>
        <v>166436.00999999998</v>
      </c>
      <c r="I24" s="126" t="s">
        <v>497</v>
      </c>
      <c r="J24" s="140" t="s">
        <v>498</v>
      </c>
      <c r="K24" s="140" t="s">
        <v>550</v>
      </c>
    </row>
    <row r="25" spans="2:11" ht="37.5" hidden="1" customHeight="1" thickBot="1" x14ac:dyDescent="0.3">
      <c r="B25" s="136"/>
      <c r="C25" s="143"/>
      <c r="D25" s="141"/>
      <c r="E25" s="141"/>
      <c r="F25" s="141"/>
      <c r="G25" s="141"/>
      <c r="H25" s="141"/>
      <c r="I25" s="122"/>
      <c r="J25" s="141"/>
      <c r="K25" s="141"/>
    </row>
    <row r="26" spans="2:11" ht="236.1" customHeight="1" thickBot="1" x14ac:dyDescent="0.3">
      <c r="B26" s="123" t="s">
        <v>499</v>
      </c>
      <c r="C26" s="124" t="s">
        <v>500</v>
      </c>
      <c r="D26" s="124" t="s">
        <v>462</v>
      </c>
      <c r="E26" s="124" t="s">
        <v>501</v>
      </c>
      <c r="F26" s="124" t="s">
        <v>438</v>
      </c>
      <c r="G26" s="124">
        <v>91125</v>
      </c>
      <c r="H26" s="124">
        <f>91125*1.17</f>
        <v>106616.25</v>
      </c>
      <c r="I26" s="124" t="s">
        <v>502</v>
      </c>
      <c r="J26" s="124" t="s">
        <v>503</v>
      </c>
      <c r="K26" s="124" t="s">
        <v>459</v>
      </c>
    </row>
    <row r="27" spans="2:11" ht="306.60000000000002" thickBot="1" x14ac:dyDescent="0.3">
      <c r="B27" s="123" t="s">
        <v>504</v>
      </c>
      <c r="C27" s="124" t="s">
        <v>505</v>
      </c>
      <c r="D27" s="124" t="s">
        <v>462</v>
      </c>
      <c r="E27" s="124" t="s">
        <v>506</v>
      </c>
      <c r="F27" s="124" t="s">
        <v>438</v>
      </c>
      <c r="G27" s="124">
        <v>342512</v>
      </c>
      <c r="H27" s="124">
        <f>342512*1.17</f>
        <v>400739.04</v>
      </c>
      <c r="I27" s="124" t="s">
        <v>507</v>
      </c>
      <c r="J27" s="124" t="s">
        <v>508</v>
      </c>
      <c r="K27" s="124" t="s">
        <v>459</v>
      </c>
    </row>
    <row r="28" spans="2:11" ht="42.6" customHeight="1" thickBot="1" x14ac:dyDescent="0.3">
      <c r="B28" s="121" t="s">
        <v>509</v>
      </c>
      <c r="C28" s="122" t="s">
        <v>510</v>
      </c>
      <c r="D28" s="122" t="s">
        <v>462</v>
      </c>
      <c r="E28" s="122" t="s">
        <v>506</v>
      </c>
      <c r="F28" s="122" t="s">
        <v>438</v>
      </c>
      <c r="G28" s="122">
        <v>260625</v>
      </c>
      <c r="H28" s="122">
        <f>260625*1.17</f>
        <v>304931.25</v>
      </c>
      <c r="I28" s="122" t="s">
        <v>453</v>
      </c>
      <c r="J28" s="122" t="s">
        <v>511</v>
      </c>
      <c r="K28" s="122" t="s">
        <v>441</v>
      </c>
    </row>
    <row r="29" spans="2:11" ht="347.4" thickBot="1" x14ac:dyDescent="0.3">
      <c r="B29" s="121" t="s">
        <v>512</v>
      </c>
      <c r="C29" s="122" t="s">
        <v>513</v>
      </c>
      <c r="D29" s="122" t="s">
        <v>462</v>
      </c>
      <c r="E29" s="122" t="s">
        <v>514</v>
      </c>
      <c r="F29" s="122" t="s">
        <v>431</v>
      </c>
      <c r="G29" s="122">
        <v>138250</v>
      </c>
      <c r="H29" s="122">
        <f>138250*1.17</f>
        <v>161752.5</v>
      </c>
      <c r="I29" s="122" t="s">
        <v>515</v>
      </c>
      <c r="J29" s="122" t="s">
        <v>516</v>
      </c>
      <c r="K29" s="122" t="s">
        <v>422</v>
      </c>
    </row>
    <row r="30" spans="2:11" ht="327" hidden="1" thickBot="1" x14ac:dyDescent="0.3">
      <c r="B30" s="123" t="s">
        <v>517</v>
      </c>
      <c r="C30" s="124" t="s">
        <v>518</v>
      </c>
      <c r="D30" s="124" t="s">
        <v>462</v>
      </c>
      <c r="E30" s="124" t="s">
        <v>519</v>
      </c>
      <c r="F30" s="124" t="s">
        <v>431</v>
      </c>
      <c r="G30" s="124" t="s">
        <v>235</v>
      </c>
      <c r="H30" s="124" t="s">
        <v>235</v>
      </c>
      <c r="I30" s="124" t="s">
        <v>453</v>
      </c>
      <c r="J30" s="124" t="s">
        <v>520</v>
      </c>
      <c r="K30" s="124" t="s">
        <v>459</v>
      </c>
    </row>
    <row r="31" spans="2:11" ht="337.5" customHeight="1" thickBot="1" x14ac:dyDescent="0.3">
      <c r="B31" s="123" t="s">
        <v>522</v>
      </c>
      <c r="C31" s="124" t="s">
        <v>523</v>
      </c>
      <c r="D31" s="124" t="s">
        <v>521</v>
      </c>
      <c r="E31" s="124" t="s">
        <v>524</v>
      </c>
      <c r="F31" s="124" t="s">
        <v>438</v>
      </c>
      <c r="G31" s="124" t="s">
        <v>234</v>
      </c>
      <c r="H31" s="124" t="s">
        <v>234</v>
      </c>
      <c r="I31" s="124" t="s">
        <v>525</v>
      </c>
      <c r="J31" s="124" t="s">
        <v>526</v>
      </c>
      <c r="K31" s="124" t="s">
        <v>441</v>
      </c>
    </row>
    <row r="32" spans="2:11" ht="316.8" hidden="1" thickBot="1" x14ac:dyDescent="0.3">
      <c r="B32" s="121" t="s">
        <v>527</v>
      </c>
      <c r="C32" s="122" t="s">
        <v>528</v>
      </c>
      <c r="D32" s="122" t="s">
        <v>521</v>
      </c>
      <c r="E32" s="122" t="s">
        <v>529</v>
      </c>
      <c r="F32" s="122" t="s">
        <v>438</v>
      </c>
      <c r="G32" s="122" t="s">
        <v>433</v>
      </c>
      <c r="H32" s="122" t="s">
        <v>433</v>
      </c>
      <c r="I32" s="122" t="s">
        <v>525</v>
      </c>
      <c r="J32" s="122" t="s">
        <v>530</v>
      </c>
      <c r="K32" s="122" t="s">
        <v>441</v>
      </c>
    </row>
    <row r="33" spans="2:11" ht="73.5" customHeight="1" thickBot="1" x14ac:dyDescent="0.3">
      <c r="B33" s="121" t="s">
        <v>531</v>
      </c>
      <c r="C33" s="122" t="s">
        <v>532</v>
      </c>
      <c r="D33" s="122" t="s">
        <v>533</v>
      </c>
      <c r="E33" s="122" t="s">
        <v>534</v>
      </c>
      <c r="F33" s="122" t="s">
        <v>438</v>
      </c>
      <c r="G33" s="122">
        <v>145990</v>
      </c>
      <c r="H33" s="122">
        <f>145990*1.17</f>
        <v>170808.3</v>
      </c>
      <c r="I33" s="122" t="s">
        <v>535</v>
      </c>
      <c r="J33" s="122" t="s">
        <v>536</v>
      </c>
      <c r="K33" s="122" t="s">
        <v>441</v>
      </c>
    </row>
    <row r="34" spans="2:11" ht="292.05" customHeight="1" thickBot="1" x14ac:dyDescent="0.3">
      <c r="B34" s="123" t="s">
        <v>537</v>
      </c>
      <c r="C34" s="124" t="s">
        <v>538</v>
      </c>
      <c r="D34" s="124" t="s">
        <v>539</v>
      </c>
      <c r="E34" s="124" t="s">
        <v>540</v>
      </c>
      <c r="F34" s="124" t="s">
        <v>431</v>
      </c>
      <c r="G34" s="124">
        <v>254808</v>
      </c>
      <c r="H34" s="124">
        <f>254808*1.17</f>
        <v>298125.36</v>
      </c>
      <c r="I34" s="124" t="s">
        <v>420</v>
      </c>
      <c r="J34" s="124" t="s">
        <v>541</v>
      </c>
      <c r="K34" s="124" t="s">
        <v>422</v>
      </c>
    </row>
    <row r="35" spans="2:11" ht="270.60000000000002" hidden="1" customHeight="1" thickBot="1" x14ac:dyDescent="0.3">
      <c r="B35" s="127" t="s">
        <v>542</v>
      </c>
      <c r="C35" s="126" t="s">
        <v>543</v>
      </c>
      <c r="D35" s="126" t="s">
        <v>539</v>
      </c>
      <c r="E35" s="126" t="s">
        <v>544</v>
      </c>
      <c r="F35" s="126" t="s">
        <v>438</v>
      </c>
      <c r="G35" s="126" t="s">
        <v>433</v>
      </c>
      <c r="H35" s="126" t="s">
        <v>433</v>
      </c>
      <c r="I35" s="122" t="s">
        <v>545</v>
      </c>
      <c r="J35" s="122" t="s">
        <v>546</v>
      </c>
      <c r="K35" s="122" t="s">
        <v>459</v>
      </c>
    </row>
    <row r="36" spans="2:11" ht="18" customHeight="1" thickBot="1" x14ac:dyDescent="0.3">
      <c r="B36" s="128" t="s">
        <v>554</v>
      </c>
      <c r="C36" s="129"/>
      <c r="D36" s="129"/>
      <c r="E36" s="129"/>
      <c r="F36" s="129"/>
      <c r="G36" s="129"/>
      <c r="H36" s="130">
        <f>H34+H29+H28+H27+H26+H23+H22+H21+H19+H14+H7</f>
        <v>2923893.1799999997</v>
      </c>
    </row>
    <row r="37" spans="2:11" ht="11.55" customHeight="1" x14ac:dyDescent="0.25">
      <c r="B37" s="16" t="s">
        <v>34</v>
      </c>
    </row>
  </sheetData>
  <mergeCells count="27">
    <mergeCell ref="B12:B13"/>
    <mergeCell ref="C12:C13"/>
    <mergeCell ref="D12:D13"/>
    <mergeCell ref="E12:E13"/>
    <mergeCell ref="F12:F13"/>
    <mergeCell ref="B14:B18"/>
    <mergeCell ref="C14:C18"/>
    <mergeCell ref="D14:D18"/>
    <mergeCell ref="E14:E18"/>
    <mergeCell ref="F14:F18"/>
    <mergeCell ref="G24:G25"/>
    <mergeCell ref="J24:J25"/>
    <mergeCell ref="G12:G13"/>
    <mergeCell ref="J12:J13"/>
    <mergeCell ref="K12:K13"/>
    <mergeCell ref="G14:G18"/>
    <mergeCell ref="H12:H13"/>
    <mergeCell ref="H14:H18"/>
    <mergeCell ref="H24:H25"/>
    <mergeCell ref="K24:K25"/>
    <mergeCell ref="J14:J18"/>
    <mergeCell ref="K14:K18"/>
    <mergeCell ref="B24:B25"/>
    <mergeCell ref="C24:C25"/>
    <mergeCell ref="D24:D25"/>
    <mergeCell ref="E24:E25"/>
    <mergeCell ref="F24:F25"/>
  </mergeCells>
  <hyperlinks>
    <hyperlink ref="B4" location="'Index sheet'!A1" display="Back to index" xr:uid="{00000000-0004-0000-0600-000000000000}"/>
  </hyperlinks>
  <pageMargins left="0.7" right="0.7" top="0.75" bottom="0.75" header="0.3" footer="0.3"/>
  <ignoredErrors>
    <ignoredError sqref="J1:K5 B1:H3 B5:H5 B4 D4:H4 L1:L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24"/>
  <sheetViews>
    <sheetView showGridLines="0" workbookViewId="0">
      <selection activeCell="B10" sqref="B10:J10"/>
    </sheetView>
  </sheetViews>
  <sheetFormatPr defaultColWidth="8.5546875" defaultRowHeight="11.55" customHeight="1" x14ac:dyDescent="0.25"/>
  <cols>
    <col min="1" max="1" width="3.21875" style="1" customWidth="1"/>
    <col min="2" max="10" width="13.44140625" style="1" customWidth="1"/>
    <col min="11" max="11" width="20.44140625" style="1" customWidth="1"/>
    <col min="12" max="12" width="8.5546875" style="1" customWidth="1"/>
    <col min="13" max="16384" width="8.5546875" style="1"/>
  </cols>
  <sheetData>
    <row r="1" spans="2:11" s="7" customFormat="1" ht="15.6" customHeight="1" x14ac:dyDescent="0.3">
      <c r="B1" s="20" t="s">
        <v>76</v>
      </c>
      <c r="C1" s="20"/>
      <c r="D1" s="20"/>
      <c r="E1" s="20"/>
      <c r="F1" s="20"/>
      <c r="G1" s="20"/>
      <c r="H1" s="20"/>
      <c r="I1" s="20"/>
      <c r="J1" s="20"/>
      <c r="K1" s="20"/>
    </row>
    <row r="2" spans="2:11" s="7" customFormat="1" ht="18.600000000000001" customHeight="1" x14ac:dyDescent="0.3">
      <c r="B2" s="20" t="s">
        <v>77</v>
      </c>
      <c r="C2" s="20"/>
      <c r="D2" s="20"/>
      <c r="E2" s="20"/>
      <c r="F2" s="20"/>
      <c r="G2" s="20"/>
      <c r="H2" s="20"/>
      <c r="I2" s="20"/>
      <c r="J2" s="20"/>
      <c r="K2" s="20"/>
    </row>
    <row r="3" spans="2:11" ht="15.75" customHeight="1" x14ac:dyDescent="0.25">
      <c r="B3" s="34" t="s">
        <v>15</v>
      </c>
      <c r="C3" s="8">
        <v>105</v>
      </c>
    </row>
    <row r="4" spans="2:11" ht="15.75" customHeight="1" x14ac:dyDescent="0.25">
      <c r="B4" s="35"/>
      <c r="C4" s="35"/>
    </row>
    <row r="5" spans="2:11" ht="12" x14ac:dyDescent="0.25">
      <c r="B5" s="17" t="s">
        <v>16</v>
      </c>
      <c r="C5" s="17"/>
      <c r="D5" s="10"/>
      <c r="E5" s="17"/>
      <c r="F5" s="17"/>
      <c r="G5" s="17"/>
      <c r="H5" s="36"/>
      <c r="I5" s="17"/>
      <c r="J5" s="17"/>
      <c r="K5" s="17"/>
    </row>
    <row r="7" spans="2:11" ht="51.75" customHeight="1" x14ac:dyDescent="0.25">
      <c r="B7" s="11" t="s">
        <v>75</v>
      </c>
      <c r="C7" s="11" t="s">
        <v>78</v>
      </c>
      <c r="D7" s="11" t="s">
        <v>19</v>
      </c>
      <c r="E7" s="11" t="s">
        <v>47</v>
      </c>
      <c r="F7" s="11" t="s">
        <v>46</v>
      </c>
      <c r="G7" s="37" t="s">
        <v>79</v>
      </c>
      <c r="H7" s="37"/>
      <c r="I7" s="11" t="s">
        <v>50</v>
      </c>
      <c r="J7" s="11" t="s">
        <v>21</v>
      </c>
      <c r="K7" s="11" t="s">
        <v>80</v>
      </c>
    </row>
    <row r="8" spans="2:11" ht="23.1" customHeight="1" x14ac:dyDescent="0.25">
      <c r="B8" s="12"/>
      <c r="C8" s="12"/>
      <c r="D8" s="12"/>
      <c r="E8" s="12"/>
      <c r="F8" s="12"/>
      <c r="G8" s="29" t="s">
        <v>23</v>
      </c>
      <c r="H8" s="38" t="s">
        <v>24</v>
      </c>
      <c r="I8" s="39"/>
      <c r="J8" s="40"/>
      <c r="K8" s="41"/>
    </row>
    <row r="9" spans="2:11" s="27" customFormat="1" ht="12" x14ac:dyDescent="0.25"/>
    <row r="10" spans="2:11" ht="12" x14ac:dyDescent="0.25">
      <c r="B10" s="16" t="s">
        <v>34</v>
      </c>
    </row>
    <row r="11" spans="2:11" ht="14.1" customHeight="1" x14ac:dyDescent="0.25">
      <c r="B11" s="1" t="s">
        <v>81</v>
      </c>
    </row>
    <row r="12" spans="2:11" ht="14.1" customHeight="1" x14ac:dyDescent="0.25">
      <c r="B12" s="1" t="s">
        <v>36</v>
      </c>
    </row>
    <row r="13" spans="2:11" ht="14.1" customHeight="1" x14ac:dyDescent="0.25">
      <c r="B13" s="1" t="s">
        <v>37</v>
      </c>
    </row>
    <row r="14" spans="2:11" ht="14.1" customHeight="1" x14ac:dyDescent="0.25">
      <c r="B14" s="1" t="s">
        <v>38</v>
      </c>
    </row>
    <row r="15" spans="2:11" ht="14.1" customHeight="1" x14ac:dyDescent="0.25"/>
    <row r="16" spans="2:11" ht="12" x14ac:dyDescent="0.25">
      <c r="B16" s="2" t="s">
        <v>41</v>
      </c>
      <c r="C16" s="2"/>
      <c r="D16" s="2"/>
      <c r="E16" s="2"/>
      <c r="F16" s="2"/>
    </row>
    <row r="17" spans="2:2" ht="14.1" customHeight="1" x14ac:dyDescent="0.25">
      <c r="B17" s="1" t="s">
        <v>42</v>
      </c>
    </row>
    <row r="18" spans="2:2" ht="14.1" customHeight="1" x14ac:dyDescent="0.25"/>
    <row r="19" spans="2:2" ht="12" x14ac:dyDescent="0.25"/>
    <row r="20" spans="2:2" ht="12" x14ac:dyDescent="0.25"/>
    <row r="21" spans="2:2" ht="12" x14ac:dyDescent="0.25"/>
    <row r="22" spans="2:2" ht="12" x14ac:dyDescent="0.25"/>
    <row r="23" spans="2:2" ht="12" x14ac:dyDescent="0.25"/>
    <row r="24" spans="2:2" ht="12" x14ac:dyDescent="0.25"/>
  </sheetData>
  <hyperlinks>
    <hyperlink ref="B5" location="'Index sheet'!A1" display="Back to index" xr:uid="{00000000-0004-0000-0700-000000000000}"/>
  </hyperlinks>
  <pageMargins left="0.7" right="0.7" top="0.75" bottom="0.75" header="0.3" footer="0.3"/>
  <ignoredErrors>
    <ignoredError sqref="B1:K2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K24"/>
  <sheetViews>
    <sheetView showGridLines="0" workbookViewId="0"/>
  </sheetViews>
  <sheetFormatPr defaultColWidth="9.21875" defaultRowHeight="11.55" customHeight="1" x14ac:dyDescent="0.25"/>
  <cols>
    <col min="1" max="1" width="2.44140625" style="1" customWidth="1"/>
    <col min="2" max="10" width="18.21875" style="1" customWidth="1"/>
    <col min="11" max="11" width="20.44140625" style="1" customWidth="1"/>
    <col min="12" max="12" width="9.21875" style="1" customWidth="1"/>
    <col min="13" max="16384" width="9.21875" style="1"/>
  </cols>
  <sheetData>
    <row r="1" spans="2:11" s="7" customFormat="1" ht="15.75" customHeight="1" x14ac:dyDescent="0.3">
      <c r="B1" s="20" t="s">
        <v>82</v>
      </c>
      <c r="C1" s="20"/>
    </row>
    <row r="2" spans="2:11" s="7" customFormat="1" ht="15.6" customHeight="1" x14ac:dyDescent="0.3">
      <c r="B2" s="42" t="s">
        <v>83</v>
      </c>
      <c r="C2" s="43"/>
      <c r="D2" s="43"/>
      <c r="E2" s="43"/>
      <c r="F2" s="43"/>
      <c r="G2" s="43"/>
      <c r="H2" s="43"/>
      <c r="I2" s="43"/>
      <c r="J2" s="43"/>
      <c r="K2" s="43"/>
    </row>
    <row r="3" spans="2:11" ht="15.75" customHeight="1" x14ac:dyDescent="0.25">
      <c r="B3" s="34" t="s">
        <v>15</v>
      </c>
      <c r="C3" s="8">
        <v>105</v>
      </c>
    </row>
    <row r="4" spans="2:11" ht="15.75" customHeight="1" x14ac:dyDescent="0.25">
      <c r="B4" s="35"/>
      <c r="C4" s="35"/>
    </row>
    <row r="5" spans="2:11" ht="12" x14ac:dyDescent="0.25">
      <c r="B5" s="17" t="s">
        <v>16</v>
      </c>
      <c r="C5" s="44"/>
      <c r="F5" s="10"/>
      <c r="H5" s="36"/>
    </row>
    <row r="6" spans="2:11" ht="12" x14ac:dyDescent="0.25">
      <c r="B6" s="45"/>
      <c r="C6" s="46"/>
    </row>
    <row r="7" spans="2:11" ht="39.75" customHeight="1" x14ac:dyDescent="0.25">
      <c r="B7" s="11" t="s">
        <v>75</v>
      </c>
      <c r="C7" s="11" t="s">
        <v>78</v>
      </c>
      <c r="D7" s="11" t="s">
        <v>49</v>
      </c>
      <c r="E7" s="11" t="s">
        <v>47</v>
      </c>
      <c r="F7" s="11" t="s">
        <v>46</v>
      </c>
      <c r="G7" s="47" t="s">
        <v>79</v>
      </c>
      <c r="H7" s="47"/>
      <c r="I7" s="11" t="s">
        <v>50</v>
      </c>
      <c r="J7" s="11" t="s">
        <v>68</v>
      </c>
      <c r="K7" s="11" t="s">
        <v>80</v>
      </c>
    </row>
    <row r="8" spans="2:11" ht="23.1" customHeight="1" x14ac:dyDescent="0.25">
      <c r="B8" s="12"/>
      <c r="C8" s="12"/>
      <c r="D8" s="12"/>
      <c r="E8" s="12"/>
      <c r="F8" s="12"/>
      <c r="G8" s="29" t="s">
        <v>23</v>
      </c>
      <c r="H8" s="38" t="s">
        <v>24</v>
      </c>
      <c r="I8" s="12"/>
      <c r="J8" s="13"/>
      <c r="K8" s="14"/>
    </row>
    <row r="9" spans="2:11" ht="12" x14ac:dyDescent="0.25">
      <c r="B9" s="45"/>
      <c r="C9" s="46"/>
    </row>
    <row r="10" spans="2:11" ht="12" x14ac:dyDescent="0.25">
      <c r="B10" s="16" t="s">
        <v>34</v>
      </c>
      <c r="C10" s="46"/>
    </row>
    <row r="11" spans="2:11" ht="14.1" customHeight="1" x14ac:dyDescent="0.25">
      <c r="B11" s="1" t="s">
        <v>84</v>
      </c>
      <c r="C11" s="46"/>
    </row>
    <row r="12" spans="2:11" ht="14.1" customHeight="1" x14ac:dyDescent="0.25">
      <c r="B12" s="1" t="s">
        <v>58</v>
      </c>
      <c r="C12" s="46"/>
    </row>
    <row r="13" spans="2:11" ht="14.1" customHeight="1" x14ac:dyDescent="0.25">
      <c r="B13" s="1" t="s">
        <v>37</v>
      </c>
      <c r="C13" s="46"/>
    </row>
    <row r="14" spans="2:11" ht="14.1" customHeight="1" x14ac:dyDescent="0.25">
      <c r="B14" s="1" t="s">
        <v>38</v>
      </c>
      <c r="C14" s="46"/>
    </row>
    <row r="15" spans="2:11" ht="12" x14ac:dyDescent="0.25">
      <c r="B15" s="45"/>
      <c r="C15" s="46"/>
    </row>
    <row r="16" spans="2:11" ht="12" x14ac:dyDescent="0.25">
      <c r="B16" s="2" t="s">
        <v>41</v>
      </c>
    </row>
    <row r="17" spans="2:2" ht="13.5" customHeight="1" x14ac:dyDescent="0.25">
      <c r="B17" s="1" t="s">
        <v>42</v>
      </c>
    </row>
    <row r="18" spans="2:2" ht="14.1" customHeight="1" x14ac:dyDescent="0.25"/>
    <row r="19" spans="2:2" ht="12" x14ac:dyDescent="0.25"/>
    <row r="20" spans="2:2" ht="12" x14ac:dyDescent="0.25"/>
    <row r="21" spans="2:2" ht="12" x14ac:dyDescent="0.25"/>
    <row r="22" spans="2:2" ht="12" x14ac:dyDescent="0.25"/>
    <row r="23" spans="2:2" ht="12" x14ac:dyDescent="0.25"/>
    <row r="24" spans="2:2" ht="12" x14ac:dyDescent="0.25"/>
  </sheetData>
  <hyperlinks>
    <hyperlink ref="B5" location="'Index sheet'!A1" display="Back to index" xr:uid="{00000000-0004-0000-0800-000000000000}"/>
  </hyperlinks>
  <pageMargins left="0.7" right="0.7" top="0.75" bottom="0.75" header="0.3" footer="0.3"/>
  <ignoredErrors>
    <ignoredError sqref="B1:K2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2976F0131BB445B086182E7A782222" ma:contentTypeVersion="18" ma:contentTypeDescription="Create a new document." ma:contentTypeScope="" ma:versionID="ddc482b04f187d805deedfcbf31d9ef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17616868db52ef0020c8b086d0c07f9d"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94383F-C1A3-4A6E-88F9-B0282E5D8A0C}">
  <ds:schemaRefs>
    <ds:schemaRef ds:uri="http://schemas.microsoft.com/office/infopath/2007/PartnerControls"/>
    <ds:schemaRef ds:uri="http://purl.org/dc/elements/1.1/"/>
    <ds:schemaRef ds:uri="http://purl.org/dc/terms/"/>
    <ds:schemaRef ds:uri="http://www.w3.org/XML/1998/namespace"/>
    <ds:schemaRef ds:uri="http://purl.org/dc/dcmitype/"/>
    <ds:schemaRef ds:uri="http://schemas.openxmlformats.org/package/2006/metadata/core-properties"/>
    <ds:schemaRef ds:uri="http://schemas.microsoft.com/office/2006/documentManagement/types"/>
    <ds:schemaRef ds:uri="764a553f-bbcf-4da9-bb39-36227c6dbacf"/>
    <ds:schemaRef ds:uri="5c14c972-a2d7-4d6e-9fe3-a5f478e09f59"/>
    <ds:schemaRef ds:uri="http://schemas.microsoft.com/office/2006/metadata/properties"/>
  </ds:schemaRefs>
</ds:datastoreItem>
</file>

<file path=customXml/itemProps2.xml><?xml version="1.0" encoding="utf-8"?>
<ds:datastoreItem xmlns:ds="http://schemas.openxmlformats.org/officeDocument/2006/customXml" ds:itemID="{4B8D1374-F839-4789-BD33-4B32AE2FF6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F0F5DC-3D20-4852-ABAF-CEFD912D7A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Index sheet</vt:lpstr>
      <vt:lpstr>Table6</vt:lpstr>
      <vt:lpstr>Table7</vt:lpstr>
      <vt:lpstr>Table8</vt:lpstr>
      <vt:lpstr>Table9</vt:lpstr>
      <vt:lpstr>Table10</vt:lpstr>
      <vt:lpstr>Table11</vt:lpstr>
      <vt:lpstr>Table12</vt:lpstr>
      <vt:lpstr>Table13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Torres</dc:creator>
  <cp:lastModifiedBy>Jozhe Jovanovski</cp:lastModifiedBy>
  <dcterms:created xsi:type="dcterms:W3CDTF">2021-11-26T12:02:15Z</dcterms:created>
  <dcterms:modified xsi:type="dcterms:W3CDTF">2026-07-28T15:27:29Z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0x010100A32976F0131BB445B086182E7A782222</vt:lpwstr>
  </property>
  <property fmtid="{D5CDD505-2E9C-101B-9397-08002B2CF9AE}" pid="3" name="MediaServiceImageTags">
    <vt:lpwstr/>
  </property>
</Properties>
</file>