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390" windowHeight="4890" firstSheet="0" activeTab="1"/>
  </bookViews>
  <sheets>
    <sheet name="Data_Entry" sheetId="1" r:id="rId1"/>
    <sheet name="Output" sheetId="2" r:id="rId2"/>
    <sheet name="Open_Scrn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AUTO_OPEN">'Macro1'!$B$1</definedName>
    <definedName name="RECORDER">'Macro1'!$E:$E</definedName>
    <definedName name="MAIN">'Macro1'!$D$1:$D$3</definedName>
  </definedNames>
  <calcPr fullCalcOnLoad="1"/>
</workbook>
</file>

<file path=xl/comments1.xml><?xml version="1.0" encoding="utf-8"?>
<comments xmlns="http://schemas.openxmlformats.org/spreadsheetml/2006/main">
  <authors>
    <author>Un utilisateur satisfait de Microsoft Office</author>
  </authors>
  <commentList>
    <comment ref="B3" authorId="0">
      <text>
        <r>
          <rPr>
            <sz val="8"/>
            <rFont val="Tahoma"/>
            <family val="0"/>
          </rPr>
          <t>This is a Data Entry Sheet. Please Enter data in the yellow coloured cells.
The output can be viewed by pressing 'Output' tab (named sheet) at the bottom of the workbook</t>
        </r>
      </text>
    </comment>
  </commentList>
</comments>
</file>

<file path=xl/comments2.xml><?xml version="1.0" encoding="utf-8"?>
<comments xmlns="http://schemas.openxmlformats.org/spreadsheetml/2006/main">
  <authors>
    <author>Un utilisateur satisfait de Microsoft Office</author>
  </authors>
  <commentList>
    <comment ref="B3" authorId="0">
      <text>
        <r>
          <rPr>
            <sz val="8"/>
            <rFont val="Tahoma"/>
            <family val="0"/>
          </rPr>
          <t xml:space="preserve">This is the output sheet. Data entered in the Data_Entry sheet is in yellow cells with Black and the formulae are in yellow cells with Red </t>
        </r>
      </text>
    </comment>
  </commentList>
</comments>
</file>

<file path=xl/sharedStrings.xml><?xml version="1.0" encoding="utf-8"?>
<sst xmlns="http://schemas.openxmlformats.org/spreadsheetml/2006/main" count="214" uniqueCount="120">
  <si>
    <t>AUTO_OPEN</t>
  </si>
  <si>
    <t>MAIN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</si>
  <si>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</si>
  <si>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</si>
  <si>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</si>
  <si>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</si>
  <si>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</si>
  <si>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</si>
  <si>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</si>
  <si>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</si>
  <si>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</si>
  <si>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</si>
  <si>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</si>
  <si>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</si>
  <si>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</si>
  <si>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</si>
  <si>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</si>
  <si>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</si>
  <si>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</si>
  <si>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</si>
  <si>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</si>
  <si>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</si>
  <si>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</si>
  <si>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</si>
  <si>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</si>
  <si>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</si>
  <si>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</si>
  <si>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</si>
  <si>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</si>
  <si>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</si>
  <si>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</si>
  <si>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</si>
  <si>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</si>
  <si>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</si>
  <si>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</si>
  <si>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</si>
  <si>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</si>
  <si>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</si>
  <si>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</si>
  <si>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</si>
  <si>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</si>
  <si>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</si>
  <si>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</si>
  <si>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</si>
  <si>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</si>
  <si>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</si>
  <si>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</si>
  <si>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</si>
  <si>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FOREST PROTECTION</t>
  </si>
  <si>
    <t>DATA ENTRY FORM</t>
  </si>
  <si>
    <t xml:space="preserve"> &gt;&gt;&gt; FROM STEPS 2 AND 3: LAND AREA (ha)</t>
  </si>
  <si>
    <t xml:space="preserve">  &gt;&gt; Baseline Scenario</t>
  </si>
  <si>
    <t xml:space="preserve">  &gt;&gt; Mitigation Scenario</t>
  </si>
  <si>
    <t>&gt;&gt;&gt;&gt; STEP 4: ESTIMATING CARBON POOL AND SEQUESTRATION</t>
  </si>
  <si>
    <t xml:space="preserve"> &gt;&gt;&gt; STEP 4.1: BIOMASS DENSITY (t/ha)</t>
  </si>
  <si>
    <t xml:space="preserve"> &gt;&gt;&gt; STEP 4.2: BIOMASS CARBON DENSITY (tC/ha)</t>
  </si>
  <si>
    <t>&lt; C(%) &gt;</t>
  </si>
  <si>
    <t xml:space="preserve"> &gt;&gt;&gt; STEP 4.3: SOIL CARBON DENSITY (tC/ha)</t>
  </si>
  <si>
    <t xml:space="preserve">&gt;&gt;&gt;&gt; STEP 5: ESTIMATING COSTS AND BENEFITS </t>
  </si>
  <si>
    <t xml:space="preserve"> &gt;&gt;&gt; STEP 5.1: COST OF FOREST PROTECTION ($/ha/yr)</t>
  </si>
  <si>
    <t xml:space="preserve"> &gt;&gt;&gt; STEP 5.1.1: STREAM OF COSTS AND PRESENT VALUE ($/ha.)</t>
  </si>
  <si>
    <t xml:space="preserve"> &gt;&gt; Initial Costs</t>
  </si>
  <si>
    <t xml:space="preserve"> &gt;&gt; Recurrent (Maintenance etc.) Costs</t>
  </si>
  <si>
    <t xml:space="preserve"> &gt;&gt; Monitoring Costs</t>
  </si>
  <si>
    <t xml:space="preserve"> &gt;&gt;&gt; STEP 5.2: BENEFIT FROM LAND CONVERSION ($/ha/yr)</t>
  </si>
  <si>
    <t xml:space="preserve"> &gt;&gt;&gt; STEP 5.3: BENEFIT OR COST OF PROVIDING ALTERNATIVE PRODUCTS ($/yr)</t>
  </si>
  <si>
    <t xml:space="preserve"> &gt;&gt;&gt; STEP 5.4: BENEFIT FROM FOREST PROTECTION ($/ha/yr)</t>
  </si>
  <si>
    <t xml:space="preserve">  &gt;&gt;Present Value($)&gt;</t>
  </si>
  <si>
    <t>AV</t>
  </si>
  <si>
    <t>OUTPUT SHEET</t>
  </si>
  <si>
    <t xml:space="preserve">   &gt; Land Converted from Forest</t>
  </si>
  <si>
    <t xml:space="preserve"> &gt;&gt;&gt; STEP 4.4: TOTAL CARBON DENSITY (tC/ha)</t>
  </si>
  <si>
    <t xml:space="preserve"> &gt;&gt; Total Costs</t>
  </si>
  <si>
    <t xml:space="preserve"> &gt;&gt; Present Value of Costs</t>
  </si>
  <si>
    <t xml:space="preserve"> &gt;&gt;&gt; STEP 6.1: TOTAL CARBON POOL (tC)</t>
  </si>
  <si>
    <t>&lt; Total &gt;</t>
  </si>
  <si>
    <t xml:space="preserve">  &gt;&gt; Annual Incremental C Protected</t>
  </si>
  <si>
    <t xml:space="preserve">  &gt;&gt; Baseline Scenario C Pool</t>
  </si>
  <si>
    <t xml:space="preserve">  &gt;&gt; Mitigation Scenario C Pool</t>
  </si>
  <si>
    <t xml:space="preserve"> &gt;&gt;&gt; STEP 6.2: TOTAL COSTS AND BENEFITS OF CSEQ ($)</t>
  </si>
  <si>
    <t>&lt;Present Value($)&gt;</t>
  </si>
  <si>
    <t xml:space="preserve">  &gt;&gt; Incremental Net Cost</t>
  </si>
  <si>
    <t xml:space="preserve">  &gt;&gt; Baseline Scenario Benefit</t>
  </si>
  <si>
    <t xml:space="preserve">   &gt; Cost </t>
  </si>
  <si>
    <t xml:space="preserve">   &gt; Benefit from Land Conversion (Opportunity Cost)</t>
  </si>
  <si>
    <t xml:space="preserve">   &gt; Benefit from Forest</t>
  </si>
  <si>
    <t xml:space="preserve">  &gt;&gt; Mitigation Scenario Benefit</t>
  </si>
  <si>
    <t xml:space="preserve">   &gt; Alernative Supply of Imported Products</t>
  </si>
  <si>
    <t xml:space="preserve">   &gt; Benefit </t>
  </si>
  <si>
    <t xml:space="preserve"> &gt;&gt;&gt; STEP 7: COST-EFFECTIVENESS INDICATORS</t>
  </si>
  <si>
    <t xml:space="preserve">  &gt;&gt; Net Present Value of Benefits</t>
  </si>
  <si>
    <t xml:space="preserve">   &gt; $/tC</t>
  </si>
  <si>
    <t xml:space="preserve">   &gt; $/ha.</t>
  </si>
  <si>
    <t xml:space="preserve">  &gt;&gt; Benefit of Reducing Atmospheric Carbon</t>
  </si>
  <si>
    <t xml:space="preserve">   &gt; $/tC-yr.</t>
  </si>
  <si>
    <t xml:space="preserve">  &gt;&gt; Initial Cost of Forest Protection</t>
  </si>
  <si>
    <t xml:space="preserve">  &gt;&gt; Endowment (Net Present Value of Costs)</t>
  </si>
  <si>
    <t>FOREST  PROTECTION AS A MITIGATION OPTION</t>
  </si>
  <si>
    <t>{Press Enter to Goto Data Entry Sheet}</t>
  </si>
  <si>
    <t>Model FORPROT</t>
  </si>
  <si>
    <t xml:space="preserve">Goal:   *  Estimate Carbon abetment potential of </t>
  </si>
  <si>
    <t xml:space="preserve">                forest protection or conservation options</t>
  </si>
  <si>
    <t xml:space="preserve">             *  Assess cost effectiveness of the option</t>
  </si>
  <si>
    <t>Inputs:</t>
  </si>
  <si>
    <t xml:space="preserve">  1.      Land area projected to be cleared (under  BSL scenario)</t>
  </si>
  <si>
    <t xml:space="preserve">          and protected (under MIT scenario) during the period</t>
  </si>
  <si>
    <t xml:space="preserve">          1990 to 2030</t>
  </si>
  <si>
    <t xml:space="preserve">  2.     Biomass and soil C density under BSL &amp; MIT scenarios</t>
  </si>
  <si>
    <t xml:space="preserve">          - yearly</t>
  </si>
  <si>
    <t xml:space="preserve">  3.     Costs &amp; benefits under BSL &amp; MIT scenarios - yearly</t>
  </si>
  <si>
    <t/>
  </si>
  <si>
    <t>Outputs:</t>
  </si>
  <si>
    <t xml:space="preserve">  </t>
  </si>
  <si>
    <t xml:space="preserve">   1.     Annual and total incremental C conserved</t>
  </si>
  <si>
    <t xml:space="preserve">   2.     Cost effectiveness:</t>
  </si>
  <si>
    <t xml:space="preserve">             -   $/tc conserved</t>
  </si>
  <si>
    <t xml:space="preserve">             -   $/ha forest  conserved</t>
  </si>
  <si>
    <t xml:space="preserve">             -   $ NPV/tc conserved</t>
  </si>
  <si>
    <t>PRESS ENTER TO CONTINUE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</si>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</sst>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_)"/>
    <numFmt numFmtId="174" formatCode="0.00_)"/>
    <numFmt numFmtId="175" formatCode="0.000"/>
    <numFmt numFmtId="176" formatCode="0.000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0"/>
      <name val="Times New Roman"/>
      <family val="0"/>
    </font>
    <font>
      <b/>
      <sz val="12"/>
      <color indexed="10"/>
      <name val="Times New Roman"/>
      <family val="0"/>
    </font>
    <font>
      <b/>
      <sz val="16"/>
      <color indexed="16"/>
      <name val="Times New Roman"/>
      <family val="0"/>
    </font>
    <font>
      <b/>
      <sz val="12"/>
      <color indexed="13"/>
      <name val="Times New Roman"/>
      <family val="0"/>
    </font>
    <font>
      <sz val="12"/>
      <name val="Times New Roman"/>
      <family val="0"/>
    </font>
    <font>
      <b/>
      <sz val="12"/>
      <color indexed="18"/>
      <name val="Times New Roman"/>
      <family val="0"/>
    </font>
    <font>
      <b/>
      <sz val="12"/>
      <name val="Times New Roman"/>
      <family val="0"/>
    </font>
    <font>
      <b/>
      <sz val="12"/>
      <color indexed="20"/>
      <name val="Times New Roman"/>
      <family val="0"/>
    </font>
    <font>
      <sz val="12"/>
      <color indexed="18"/>
      <name val="Times New Roman"/>
      <family val="0"/>
    </font>
    <font>
      <sz val="12"/>
      <color indexed="8"/>
      <name val="Times New Roman"/>
      <family val="1"/>
    </font>
    <font>
      <b/>
      <sz val="14"/>
      <color indexed="16"/>
      <name val="Times New Roman"/>
      <family val="1"/>
    </font>
    <font>
      <sz val="10"/>
      <name val="MS Sans Serif"/>
      <family val="0"/>
    </font>
    <font>
      <b/>
      <i/>
      <sz val="16"/>
      <color indexed="10"/>
      <name val="Arial"/>
      <family val="0"/>
    </font>
    <font>
      <b/>
      <sz val="14"/>
      <color indexed="18"/>
      <name val="Arial"/>
      <family val="0"/>
    </font>
    <font>
      <b/>
      <i/>
      <sz val="14"/>
      <color indexed="15"/>
      <name val="Arial"/>
      <family val="0"/>
    </font>
    <font>
      <b/>
      <sz val="14"/>
      <color indexed="13"/>
      <name val="Arial"/>
      <family val="0"/>
    </font>
    <font>
      <b/>
      <sz val="14"/>
      <color indexed="16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darkTrellis">
        <fgColor indexed="17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lightTrellis">
        <fgColor indexed="22"/>
      </patternFill>
    </fill>
    <fill>
      <patternFill patternType="lightTrellis">
        <fgColor indexed="23"/>
      </patternFill>
    </fill>
    <fill>
      <patternFill patternType="darkGray">
        <fgColor indexed="15"/>
      </patternFill>
    </fill>
    <fill>
      <patternFill patternType="darkUp">
        <fgColor indexed="13"/>
      </patternFill>
    </fill>
    <fill>
      <patternFill patternType="mediumGray">
        <fgColor indexed="13"/>
      </patternFill>
    </fill>
    <fill>
      <patternFill patternType="darkUp">
        <fgColor indexed="15"/>
      </patternFill>
    </fill>
    <fill>
      <patternFill patternType="solid">
        <fgColor indexed="16"/>
        <bgColor indexed="64"/>
      </patternFill>
    </fill>
    <fill>
      <patternFill patternType="lightGray">
        <fgColor indexed="10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13"/>
      </patternFill>
    </fill>
    <fill>
      <patternFill patternType="darkGray">
        <fgColor indexed="11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right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/>
      <protection/>
    </xf>
    <xf numFmtId="0" fontId="6" fillId="3" borderId="3" xfId="0" applyFont="1" applyFill="1" applyBorder="1" applyAlignment="1">
      <alignment/>
    </xf>
    <xf numFmtId="0" fontId="7" fillId="4" borderId="4" xfId="0" applyFont="1" applyFill="1" applyBorder="1" applyAlignment="1" applyProtection="1">
      <alignment horizontal="center"/>
      <protection/>
    </xf>
    <xf numFmtId="0" fontId="8" fillId="5" borderId="0" xfId="0" applyFont="1" applyFill="1" applyBorder="1" applyAlignment="1" applyProtection="1">
      <alignment horizontal="left"/>
      <protection/>
    </xf>
    <xf numFmtId="0" fontId="8" fillId="5" borderId="1" xfId="0" applyFont="1" applyFill="1" applyBorder="1" applyAlignment="1">
      <alignment/>
    </xf>
    <xf numFmtId="0" fontId="8" fillId="6" borderId="0" xfId="0" applyFont="1" applyFill="1" applyAlignment="1">
      <alignment/>
    </xf>
    <xf numFmtId="0" fontId="9" fillId="7" borderId="5" xfId="0" applyFont="1" applyFill="1" applyBorder="1" applyAlignment="1" applyProtection="1">
      <alignment/>
      <protection/>
    </xf>
    <xf numFmtId="0" fontId="10" fillId="8" borderId="1" xfId="0" applyFont="1" applyFill="1" applyBorder="1" applyAlignment="1" applyProtection="1">
      <alignment/>
      <protection/>
    </xf>
    <xf numFmtId="0" fontId="8" fillId="5" borderId="5" xfId="0" applyFont="1" applyFill="1" applyBorder="1" applyAlignment="1">
      <alignment/>
    </xf>
    <xf numFmtId="0" fontId="8" fillId="8" borderId="1" xfId="0" applyFont="1" applyFill="1" applyBorder="1" applyAlignment="1">
      <alignment/>
    </xf>
    <xf numFmtId="173" fontId="8" fillId="5" borderId="1" xfId="0" applyNumberFormat="1" applyFont="1" applyFill="1" applyBorder="1" applyAlignment="1" applyProtection="1">
      <alignment/>
      <protection/>
    </xf>
    <xf numFmtId="0" fontId="4" fillId="9" borderId="1" xfId="0" applyFont="1" applyFill="1" applyBorder="1" applyAlignment="1" applyProtection="1">
      <alignment/>
      <protection/>
    </xf>
    <xf numFmtId="0" fontId="9" fillId="10" borderId="5" xfId="0" applyFont="1" applyFill="1" applyBorder="1" applyAlignment="1" applyProtection="1">
      <alignment/>
      <protection/>
    </xf>
    <xf numFmtId="0" fontId="7" fillId="11" borderId="5" xfId="0" applyFont="1" applyFill="1" applyBorder="1" applyAlignment="1" applyProtection="1">
      <alignment/>
      <protection/>
    </xf>
    <xf numFmtId="173" fontId="4" fillId="9" borderId="1" xfId="0" applyNumberFormat="1" applyFont="1" applyFill="1" applyBorder="1" applyAlignment="1" applyProtection="1">
      <alignment/>
      <protection/>
    </xf>
    <xf numFmtId="0" fontId="8" fillId="5" borderId="1" xfId="0" applyFont="1" applyFill="1" applyBorder="1" applyAlignment="1" applyProtection="1">
      <alignment horizontal="right"/>
      <protection/>
    </xf>
    <xf numFmtId="0" fontId="9" fillId="10" borderId="6" xfId="0" applyFont="1" applyFill="1" applyBorder="1" applyAlignment="1" applyProtection="1">
      <alignment/>
      <protection/>
    </xf>
    <xf numFmtId="173" fontId="8" fillId="6" borderId="0" xfId="0" applyNumberFormat="1" applyFont="1" applyFill="1" applyAlignment="1" applyProtection="1">
      <alignment/>
      <protection/>
    </xf>
    <xf numFmtId="0" fontId="11" fillId="12" borderId="6" xfId="0" applyFont="1" applyFill="1" applyBorder="1" applyAlignment="1" applyProtection="1" quotePrefix="1">
      <alignment horizontal="left"/>
      <protection/>
    </xf>
    <xf numFmtId="0" fontId="4" fillId="9" borderId="1" xfId="0" applyNumberFormat="1" applyFont="1" applyFill="1" applyBorder="1" applyAlignment="1" applyProtection="1">
      <alignment/>
      <protection/>
    </xf>
    <xf numFmtId="0" fontId="8" fillId="5" borderId="1" xfId="0" applyFont="1" applyFill="1" applyBorder="1" applyAlignment="1" applyProtection="1">
      <alignment horizontal="left"/>
      <protection/>
    </xf>
    <xf numFmtId="0" fontId="8" fillId="6" borderId="0" xfId="0" applyFont="1" applyFill="1" applyAlignment="1" applyProtection="1">
      <alignment horizontal="left"/>
      <protection/>
    </xf>
    <xf numFmtId="173" fontId="12" fillId="6" borderId="0" xfId="0" applyNumberFormat="1" applyFont="1" applyFill="1" applyAlignment="1" applyProtection="1">
      <alignment/>
      <protection/>
    </xf>
    <xf numFmtId="9" fontId="8" fillId="6" borderId="0" xfId="0" applyNumberFormat="1" applyFont="1" applyFill="1" applyAlignment="1" applyProtection="1">
      <alignment horizontal="right"/>
      <protection/>
    </xf>
    <xf numFmtId="0" fontId="9" fillId="10" borderId="6" xfId="0" applyFont="1" applyFill="1" applyBorder="1" applyAlignment="1" applyProtection="1" quotePrefix="1">
      <alignment horizontal="left"/>
      <protection/>
    </xf>
    <xf numFmtId="2" fontId="4" fillId="9" borderId="1" xfId="0" applyNumberFormat="1" applyFont="1" applyFill="1" applyBorder="1" applyAlignment="1" applyProtection="1">
      <alignment/>
      <protection/>
    </xf>
    <xf numFmtId="174" fontId="12" fillId="6" borderId="0" xfId="0" applyNumberFormat="1" applyFont="1" applyFill="1" applyAlignment="1" applyProtection="1">
      <alignment/>
      <protection/>
    </xf>
    <xf numFmtId="175" fontId="4" fillId="9" borderId="1" xfId="0" applyNumberFormat="1" applyFont="1" applyFill="1" applyBorder="1" applyAlignment="1" applyProtection="1">
      <alignment/>
      <protection/>
    </xf>
    <xf numFmtId="176" fontId="12" fillId="6" borderId="0" xfId="0" applyNumberFormat="1" applyFont="1" applyFill="1" applyAlignment="1" applyProtection="1">
      <alignment/>
      <protection/>
    </xf>
    <xf numFmtId="0" fontId="12" fillId="6" borderId="0" xfId="0" applyFont="1" applyFill="1" applyAlignment="1" applyProtection="1">
      <alignment/>
      <protection/>
    </xf>
    <xf numFmtId="0" fontId="13" fillId="9" borderId="1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0" fontId="10" fillId="8" borderId="6" xfId="0" applyFont="1" applyFill="1" applyBorder="1" applyAlignment="1" applyProtection="1" quotePrefix="1">
      <alignment horizontal="left"/>
      <protection/>
    </xf>
    <xf numFmtId="9" fontId="8" fillId="8" borderId="1" xfId="0" applyNumberFormat="1" applyFont="1" applyFill="1" applyBorder="1" applyAlignment="1">
      <alignment/>
    </xf>
    <xf numFmtId="0" fontId="14" fillId="13" borderId="8" xfId="0" applyFont="1" applyFill="1" applyBorder="1" applyAlignment="1" applyProtection="1">
      <alignment horizontal="left"/>
      <protection/>
    </xf>
    <xf numFmtId="0" fontId="14" fillId="13" borderId="8" xfId="0" applyFont="1" applyFill="1" applyBorder="1" applyAlignment="1" applyProtection="1" quotePrefix="1">
      <alignment horizontal="left"/>
      <protection/>
    </xf>
    <xf numFmtId="1" fontId="8" fillId="8" borderId="1" xfId="0" applyNumberFormat="1" applyFont="1" applyFill="1" applyBorder="1" applyAlignment="1">
      <alignment/>
    </xf>
    <xf numFmtId="1" fontId="13" fillId="9" borderId="1" xfId="0" applyNumberFormat="1" applyFont="1" applyFill="1" applyBorder="1" applyAlignment="1" applyProtection="1">
      <alignment/>
      <protection/>
    </xf>
    <xf numFmtId="0" fontId="15" fillId="0" borderId="0" xfId="19">
      <alignment/>
      <protection/>
    </xf>
    <xf numFmtId="0" fontId="16" fillId="14" borderId="0" xfId="0" applyFont="1" applyFill="1" applyAlignment="1" quotePrefix="1">
      <alignment horizontal="center"/>
    </xf>
    <xf numFmtId="0" fontId="16" fillId="4" borderId="0" xfId="0" applyFont="1" applyFill="1" applyAlignment="1">
      <alignment horizontal="center"/>
    </xf>
    <xf numFmtId="0" fontId="17" fillId="15" borderId="0" xfId="0" applyFont="1" applyFill="1" applyAlignment="1" quotePrefix="1">
      <alignment horizontal="left"/>
    </xf>
    <xf numFmtId="0" fontId="18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4" borderId="0" xfId="0" applyFont="1" applyFill="1" applyAlignment="1" quotePrefix="1">
      <alignment horizontal="left"/>
    </xf>
    <xf numFmtId="0" fontId="18" fillId="4" borderId="0" xfId="0" applyFont="1" applyFill="1" applyAlignment="1" quotePrefix="1">
      <alignment horizontal="left"/>
    </xf>
    <xf numFmtId="0" fontId="20" fillId="16" borderId="0" xfId="0" applyFont="1" applyFill="1" applyAlignment="1">
      <alignment/>
    </xf>
    <xf numFmtId="0" fontId="20" fillId="16" borderId="0" xfId="0" applyFont="1" applyFill="1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UTOP.XL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1"/>
  <sheetViews>
    <sheetView workbookViewId="0" topLeftCell="A27">
      <selection activeCell="E39" sqref="E39"/>
    </sheetView>
  </sheetViews>
  <sheetFormatPr defaultColWidth="11.421875" defaultRowHeight="12.75"/>
  <cols>
    <col min="1" max="1" width="6.7109375" style="0" customWidth="1"/>
    <col min="2" max="2" width="12.7109375" style="0" customWidth="1"/>
    <col min="3" max="3" width="16.140625" style="0" customWidth="1"/>
    <col min="4" max="4" width="12.7109375" style="0" customWidth="1"/>
    <col min="5" max="8" width="9.140625" style="0" customWidth="1"/>
    <col min="9" max="9" width="10.7109375" style="0" customWidth="1"/>
    <col min="10" max="16384" width="9.140625" style="0" customWidth="1"/>
  </cols>
  <sheetData>
    <row r="1" spans="1:47" ht="16.5" thickBot="1">
      <c r="A1" s="1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2" t="s">
        <v>38</v>
      </c>
      <c r="AM1" s="2" t="s">
        <v>39</v>
      </c>
      <c r="AN1" s="2" t="s">
        <v>40</v>
      </c>
      <c r="AO1" s="2" t="s">
        <v>41</v>
      </c>
      <c r="AP1" s="2" t="s">
        <v>42</v>
      </c>
      <c r="AQ1" s="2" t="s">
        <v>43</v>
      </c>
      <c r="AR1" s="2" t="s">
        <v>44</v>
      </c>
      <c r="AS1" s="2" t="s">
        <v>45</v>
      </c>
      <c r="AT1" s="2" t="s">
        <v>46</v>
      </c>
      <c r="AU1" s="2" t="s">
        <v>47</v>
      </c>
    </row>
    <row r="2" spans="1:47" ht="21" thickBot="1">
      <c r="A2" s="3">
        <f aca="true" t="shared" si="0" ref="A2:A17">A1+1</f>
        <v>2</v>
      </c>
      <c r="B2" s="4" t="s">
        <v>48</v>
      </c>
      <c r="C2" s="4"/>
      <c r="D2" s="4"/>
      <c r="E2" s="5">
        <v>1980</v>
      </c>
      <c r="F2" s="5">
        <f>E2+10</f>
        <v>1990</v>
      </c>
      <c r="G2" s="5">
        <f aca="true" t="shared" si="1" ref="G2:V2">F2+1</f>
        <v>1991</v>
      </c>
      <c r="H2" s="5">
        <f t="shared" si="1"/>
        <v>1992</v>
      </c>
      <c r="I2" s="5">
        <f t="shared" si="1"/>
        <v>1993</v>
      </c>
      <c r="J2" s="5">
        <f t="shared" si="1"/>
        <v>1994</v>
      </c>
      <c r="K2" s="5">
        <f t="shared" si="1"/>
        <v>1995</v>
      </c>
      <c r="L2" s="5">
        <f t="shared" si="1"/>
        <v>1996</v>
      </c>
      <c r="M2" s="5">
        <f t="shared" si="1"/>
        <v>1997</v>
      </c>
      <c r="N2" s="5">
        <f t="shared" si="1"/>
        <v>1998</v>
      </c>
      <c r="O2" s="5">
        <f t="shared" si="1"/>
        <v>1999</v>
      </c>
      <c r="P2" s="5">
        <f t="shared" si="1"/>
        <v>2000</v>
      </c>
      <c r="Q2" s="5">
        <f t="shared" si="1"/>
        <v>2001</v>
      </c>
      <c r="R2" s="5">
        <f t="shared" si="1"/>
        <v>2002</v>
      </c>
      <c r="S2" s="5">
        <f t="shared" si="1"/>
        <v>2003</v>
      </c>
      <c r="T2" s="5">
        <f t="shared" si="1"/>
        <v>2004</v>
      </c>
      <c r="U2" s="5">
        <f t="shared" si="1"/>
        <v>2005</v>
      </c>
      <c r="V2" s="5">
        <f t="shared" si="1"/>
        <v>2006</v>
      </c>
      <c r="W2" s="5">
        <f aca="true" t="shared" si="2" ref="W2:AL2">V2+1</f>
        <v>2007</v>
      </c>
      <c r="X2" s="5">
        <f t="shared" si="2"/>
        <v>2008</v>
      </c>
      <c r="Y2" s="5">
        <f t="shared" si="2"/>
        <v>2009</v>
      </c>
      <c r="Z2" s="5">
        <f t="shared" si="2"/>
        <v>2010</v>
      </c>
      <c r="AA2" s="5">
        <f t="shared" si="2"/>
        <v>2011</v>
      </c>
      <c r="AB2" s="5">
        <f t="shared" si="2"/>
        <v>2012</v>
      </c>
      <c r="AC2" s="5">
        <f t="shared" si="2"/>
        <v>2013</v>
      </c>
      <c r="AD2" s="5">
        <f t="shared" si="2"/>
        <v>2014</v>
      </c>
      <c r="AE2" s="5">
        <f t="shared" si="2"/>
        <v>2015</v>
      </c>
      <c r="AF2" s="5">
        <f t="shared" si="2"/>
        <v>2016</v>
      </c>
      <c r="AG2" s="5">
        <f t="shared" si="2"/>
        <v>2017</v>
      </c>
      <c r="AH2" s="5">
        <f t="shared" si="2"/>
        <v>2018</v>
      </c>
      <c r="AI2" s="5">
        <f t="shared" si="2"/>
        <v>2019</v>
      </c>
      <c r="AJ2" s="5">
        <f t="shared" si="2"/>
        <v>2020</v>
      </c>
      <c r="AK2" s="5">
        <f t="shared" si="2"/>
        <v>2021</v>
      </c>
      <c r="AL2" s="5">
        <f t="shared" si="2"/>
        <v>2022</v>
      </c>
      <c r="AM2" s="5">
        <f aca="true" t="shared" si="3" ref="AM2:AT2">AL2+1</f>
        <v>2023</v>
      </c>
      <c r="AN2" s="5">
        <f t="shared" si="3"/>
        <v>2024</v>
      </c>
      <c r="AO2" s="5">
        <f t="shared" si="3"/>
        <v>2025</v>
      </c>
      <c r="AP2" s="5">
        <f t="shared" si="3"/>
        <v>2026</v>
      </c>
      <c r="AQ2" s="5">
        <f t="shared" si="3"/>
        <v>2027</v>
      </c>
      <c r="AR2" s="5">
        <f t="shared" si="3"/>
        <v>2028</v>
      </c>
      <c r="AS2" s="5">
        <f t="shared" si="3"/>
        <v>2029</v>
      </c>
      <c r="AT2" s="5">
        <f t="shared" si="3"/>
        <v>2030</v>
      </c>
      <c r="AU2" s="5"/>
    </row>
    <row r="3" spans="1:47" ht="19.5" thickBot="1">
      <c r="A3" s="3">
        <f t="shared" si="0"/>
        <v>3</v>
      </c>
      <c r="B3" s="38" t="s">
        <v>49</v>
      </c>
      <c r="C3" s="38"/>
      <c r="D3" s="3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7"/>
    </row>
    <row r="4" spans="1:47" ht="15.75">
      <c r="A4" s="3">
        <f t="shared" si="0"/>
        <v>4</v>
      </c>
      <c r="B4" s="9" t="s">
        <v>50</v>
      </c>
      <c r="C4" s="9"/>
      <c r="D4" s="9"/>
      <c r="E4" s="9"/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15.75">
      <c r="A5" s="3">
        <f t="shared" si="0"/>
        <v>5</v>
      </c>
      <c r="B5" s="10" t="s">
        <v>51</v>
      </c>
      <c r="C5" s="10"/>
      <c r="D5" s="11"/>
      <c r="E5" s="12">
        <v>75000</v>
      </c>
      <c r="F5" s="12">
        <v>50000</v>
      </c>
      <c r="G5" s="12">
        <f>F5-1125</f>
        <v>48875</v>
      </c>
      <c r="H5" s="12">
        <f aca="true" t="shared" si="4" ref="H5:AT5">G5-1125</f>
        <v>47750</v>
      </c>
      <c r="I5" s="12">
        <f t="shared" si="4"/>
        <v>46625</v>
      </c>
      <c r="J5" s="12">
        <f t="shared" si="4"/>
        <v>45500</v>
      </c>
      <c r="K5" s="12">
        <f t="shared" si="4"/>
        <v>44375</v>
      </c>
      <c r="L5" s="12">
        <f t="shared" si="4"/>
        <v>43250</v>
      </c>
      <c r="M5" s="12">
        <f t="shared" si="4"/>
        <v>42125</v>
      </c>
      <c r="N5" s="12">
        <f t="shared" si="4"/>
        <v>41000</v>
      </c>
      <c r="O5" s="12">
        <f t="shared" si="4"/>
        <v>39875</v>
      </c>
      <c r="P5" s="12">
        <f t="shared" si="4"/>
        <v>38750</v>
      </c>
      <c r="Q5" s="12">
        <f t="shared" si="4"/>
        <v>37625</v>
      </c>
      <c r="R5" s="12">
        <f t="shared" si="4"/>
        <v>36500</v>
      </c>
      <c r="S5" s="12">
        <f t="shared" si="4"/>
        <v>35375</v>
      </c>
      <c r="T5" s="12">
        <f t="shared" si="4"/>
        <v>34250</v>
      </c>
      <c r="U5" s="12">
        <f t="shared" si="4"/>
        <v>33125</v>
      </c>
      <c r="V5" s="12">
        <f t="shared" si="4"/>
        <v>32000</v>
      </c>
      <c r="W5" s="12">
        <f t="shared" si="4"/>
        <v>30875</v>
      </c>
      <c r="X5" s="12">
        <f t="shared" si="4"/>
        <v>29750</v>
      </c>
      <c r="Y5" s="12">
        <f t="shared" si="4"/>
        <v>28625</v>
      </c>
      <c r="Z5" s="12">
        <f t="shared" si="4"/>
        <v>27500</v>
      </c>
      <c r="AA5" s="12">
        <f t="shared" si="4"/>
        <v>26375</v>
      </c>
      <c r="AB5" s="12">
        <f t="shared" si="4"/>
        <v>25250</v>
      </c>
      <c r="AC5" s="12">
        <f t="shared" si="4"/>
        <v>24125</v>
      </c>
      <c r="AD5" s="12">
        <f t="shared" si="4"/>
        <v>23000</v>
      </c>
      <c r="AE5" s="12">
        <f t="shared" si="4"/>
        <v>21875</v>
      </c>
      <c r="AF5" s="12">
        <f t="shared" si="4"/>
        <v>20750</v>
      </c>
      <c r="AG5" s="12">
        <f t="shared" si="4"/>
        <v>19625</v>
      </c>
      <c r="AH5" s="12">
        <f t="shared" si="4"/>
        <v>18500</v>
      </c>
      <c r="AI5" s="12">
        <f t="shared" si="4"/>
        <v>17375</v>
      </c>
      <c r="AJ5" s="12">
        <f t="shared" si="4"/>
        <v>16250</v>
      </c>
      <c r="AK5" s="12">
        <f t="shared" si="4"/>
        <v>15125</v>
      </c>
      <c r="AL5" s="12">
        <f t="shared" si="4"/>
        <v>14000</v>
      </c>
      <c r="AM5" s="12">
        <f t="shared" si="4"/>
        <v>12875</v>
      </c>
      <c r="AN5" s="12">
        <f t="shared" si="4"/>
        <v>11750</v>
      </c>
      <c r="AO5" s="12">
        <f t="shared" si="4"/>
        <v>10625</v>
      </c>
      <c r="AP5" s="12">
        <f t="shared" si="4"/>
        <v>9500</v>
      </c>
      <c r="AQ5" s="12">
        <f t="shared" si="4"/>
        <v>8375</v>
      </c>
      <c r="AR5" s="12">
        <f t="shared" si="4"/>
        <v>7250</v>
      </c>
      <c r="AS5" s="12">
        <f t="shared" si="4"/>
        <v>6125</v>
      </c>
      <c r="AT5" s="12">
        <f t="shared" si="4"/>
        <v>5000</v>
      </c>
      <c r="AU5" s="7"/>
    </row>
    <row r="6" spans="1:47" ht="15.75">
      <c r="A6" s="3">
        <f t="shared" si="0"/>
        <v>6</v>
      </c>
      <c r="B6" s="10" t="s">
        <v>52</v>
      </c>
      <c r="C6" s="10"/>
      <c r="D6" s="11"/>
      <c r="E6" s="12">
        <v>75000</v>
      </c>
      <c r="F6" s="12">
        <v>50000</v>
      </c>
      <c r="G6" s="12">
        <v>50000</v>
      </c>
      <c r="H6" s="12">
        <v>50000</v>
      </c>
      <c r="I6" s="12">
        <v>50000</v>
      </c>
      <c r="J6" s="12">
        <v>50000</v>
      </c>
      <c r="K6" s="12">
        <v>50000</v>
      </c>
      <c r="L6" s="12">
        <v>50000</v>
      </c>
      <c r="M6" s="12">
        <v>50000</v>
      </c>
      <c r="N6" s="12">
        <v>50000</v>
      </c>
      <c r="O6" s="12">
        <v>50000</v>
      </c>
      <c r="P6" s="12">
        <v>50000</v>
      </c>
      <c r="Q6" s="12">
        <v>50000</v>
      </c>
      <c r="R6" s="12">
        <v>50000</v>
      </c>
      <c r="S6" s="12">
        <v>50000</v>
      </c>
      <c r="T6" s="12">
        <v>50000</v>
      </c>
      <c r="U6" s="12">
        <v>50000</v>
      </c>
      <c r="V6" s="12">
        <v>50000</v>
      </c>
      <c r="W6" s="12">
        <v>50000</v>
      </c>
      <c r="X6" s="12">
        <v>50000</v>
      </c>
      <c r="Y6" s="12">
        <v>50000</v>
      </c>
      <c r="Z6" s="12">
        <v>50000</v>
      </c>
      <c r="AA6" s="12">
        <v>50000</v>
      </c>
      <c r="AB6" s="12">
        <v>50000</v>
      </c>
      <c r="AC6" s="12">
        <v>50000</v>
      </c>
      <c r="AD6" s="12">
        <v>50000</v>
      </c>
      <c r="AE6" s="12">
        <v>50000</v>
      </c>
      <c r="AF6" s="12">
        <v>50000</v>
      </c>
      <c r="AG6" s="12">
        <v>50000</v>
      </c>
      <c r="AH6" s="12">
        <v>50000</v>
      </c>
      <c r="AI6" s="12">
        <v>50000</v>
      </c>
      <c r="AJ6" s="12">
        <v>50000</v>
      </c>
      <c r="AK6" s="12">
        <v>50000</v>
      </c>
      <c r="AL6" s="12">
        <v>50000</v>
      </c>
      <c r="AM6" s="12">
        <v>50000</v>
      </c>
      <c r="AN6" s="12">
        <v>50000</v>
      </c>
      <c r="AO6" s="12">
        <v>50000</v>
      </c>
      <c r="AP6" s="12">
        <v>50000</v>
      </c>
      <c r="AQ6" s="12">
        <v>50000</v>
      </c>
      <c r="AR6" s="12">
        <v>50000</v>
      </c>
      <c r="AS6" s="12">
        <v>50000</v>
      </c>
      <c r="AT6" s="12">
        <v>50000</v>
      </c>
      <c r="AU6" s="7"/>
    </row>
    <row r="7" spans="1:47" ht="15.75">
      <c r="A7" s="3">
        <f t="shared" si="0"/>
        <v>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5.75">
      <c r="A8" s="3">
        <f t="shared" si="0"/>
        <v>8</v>
      </c>
      <c r="B8" s="15" t="s">
        <v>53</v>
      </c>
      <c r="C8" s="15"/>
      <c r="D8" s="15"/>
      <c r="E8" s="15"/>
      <c r="F8" s="15"/>
      <c r="G8" s="15"/>
      <c r="H8" s="1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.75">
      <c r="A9" s="3">
        <f t="shared" si="0"/>
        <v>9</v>
      </c>
      <c r="B9" s="16" t="s">
        <v>54</v>
      </c>
      <c r="C9" s="16"/>
      <c r="D9" s="16"/>
      <c r="E9" s="1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.75">
      <c r="A10" s="3">
        <f t="shared" si="0"/>
        <v>10</v>
      </c>
      <c r="B10" s="10" t="s">
        <v>51</v>
      </c>
      <c r="C10" s="10"/>
      <c r="D10" s="7"/>
      <c r="E10" s="12">
        <v>400</v>
      </c>
      <c r="F10" s="12">
        <v>320</v>
      </c>
      <c r="G10" s="39">
        <f>F10*0.98</f>
        <v>313.6</v>
      </c>
      <c r="H10" s="39">
        <f aca="true" t="shared" si="5" ref="H10:AT10">G10*0.98</f>
        <v>307.32800000000003</v>
      </c>
      <c r="I10" s="39">
        <f t="shared" si="5"/>
        <v>301.18144</v>
      </c>
      <c r="J10" s="39">
        <f t="shared" si="5"/>
        <v>295.1578112</v>
      </c>
      <c r="K10" s="39">
        <f t="shared" si="5"/>
        <v>289.25465497600004</v>
      </c>
      <c r="L10" s="39">
        <f t="shared" si="5"/>
        <v>283.46956187648004</v>
      </c>
      <c r="M10" s="39">
        <f t="shared" si="5"/>
        <v>277.8001706389504</v>
      </c>
      <c r="N10" s="39">
        <f t="shared" si="5"/>
        <v>272.2441672261714</v>
      </c>
      <c r="O10" s="39">
        <f t="shared" si="5"/>
        <v>266.79928388164797</v>
      </c>
      <c r="P10" s="39">
        <f t="shared" si="5"/>
        <v>261.463298204015</v>
      </c>
      <c r="Q10" s="39">
        <f t="shared" si="5"/>
        <v>256.2340322399347</v>
      </c>
      <c r="R10" s="39">
        <f t="shared" si="5"/>
        <v>251.10935159513602</v>
      </c>
      <c r="S10" s="39">
        <f t="shared" si="5"/>
        <v>246.0871645632333</v>
      </c>
      <c r="T10" s="39">
        <f t="shared" si="5"/>
        <v>241.16542127196863</v>
      </c>
      <c r="U10" s="39">
        <f t="shared" si="5"/>
        <v>236.34211284652926</v>
      </c>
      <c r="V10" s="39">
        <f t="shared" si="5"/>
        <v>231.61527058959868</v>
      </c>
      <c r="W10" s="39">
        <f t="shared" si="5"/>
        <v>226.9829651778067</v>
      </c>
      <c r="X10" s="39">
        <f t="shared" si="5"/>
        <v>222.44330587425057</v>
      </c>
      <c r="Y10" s="39">
        <f t="shared" si="5"/>
        <v>217.99443975676556</v>
      </c>
      <c r="Z10" s="39">
        <f t="shared" si="5"/>
        <v>213.63455096163025</v>
      </c>
      <c r="AA10" s="39">
        <f t="shared" si="5"/>
        <v>209.36185994239764</v>
      </c>
      <c r="AB10" s="39">
        <f t="shared" si="5"/>
        <v>205.1746227435497</v>
      </c>
      <c r="AC10" s="39">
        <f t="shared" si="5"/>
        <v>201.0711302886787</v>
      </c>
      <c r="AD10" s="39">
        <f t="shared" si="5"/>
        <v>197.0497076829051</v>
      </c>
      <c r="AE10" s="39">
        <f t="shared" si="5"/>
        <v>193.108713529247</v>
      </c>
      <c r="AF10" s="39">
        <f t="shared" si="5"/>
        <v>189.24653925866207</v>
      </c>
      <c r="AG10" s="39">
        <f t="shared" si="5"/>
        <v>185.46160847348884</v>
      </c>
      <c r="AH10" s="39">
        <f t="shared" si="5"/>
        <v>181.75237630401907</v>
      </c>
      <c r="AI10" s="39">
        <f t="shared" si="5"/>
        <v>178.1173287779387</v>
      </c>
      <c r="AJ10" s="39">
        <f t="shared" si="5"/>
        <v>174.55498220237993</v>
      </c>
      <c r="AK10" s="39">
        <f t="shared" si="5"/>
        <v>171.06388255833232</v>
      </c>
      <c r="AL10" s="39">
        <f t="shared" si="5"/>
        <v>167.64260490716566</v>
      </c>
      <c r="AM10" s="39">
        <f t="shared" si="5"/>
        <v>164.28975280902233</v>
      </c>
      <c r="AN10" s="39">
        <f t="shared" si="5"/>
        <v>161.00395775284187</v>
      </c>
      <c r="AO10" s="39">
        <f t="shared" si="5"/>
        <v>157.78387859778502</v>
      </c>
      <c r="AP10" s="39">
        <f t="shared" si="5"/>
        <v>154.62820102582933</v>
      </c>
      <c r="AQ10" s="39">
        <f t="shared" si="5"/>
        <v>151.53563700531274</v>
      </c>
      <c r="AR10" s="39">
        <f t="shared" si="5"/>
        <v>148.50492426520648</v>
      </c>
      <c r="AS10" s="39">
        <f t="shared" si="5"/>
        <v>145.53482577990235</v>
      </c>
      <c r="AT10" s="39">
        <f t="shared" si="5"/>
        <v>142.6241292643043</v>
      </c>
      <c r="AU10" s="7"/>
    </row>
    <row r="11" spans="1:47" ht="15.75">
      <c r="A11" s="3">
        <f t="shared" si="0"/>
        <v>11</v>
      </c>
      <c r="B11" s="10" t="s">
        <v>52</v>
      </c>
      <c r="C11" s="10"/>
      <c r="D11" s="7"/>
      <c r="E11" s="12">
        <v>400</v>
      </c>
      <c r="F11" s="12">
        <v>320</v>
      </c>
      <c r="G11" s="39">
        <f aca="true" t="shared" si="6" ref="G11:AT11">F11*1.02</f>
        <v>326.4</v>
      </c>
      <c r="H11" s="39">
        <f t="shared" si="6"/>
        <v>332.928</v>
      </c>
      <c r="I11" s="39">
        <f t="shared" si="6"/>
        <v>339.58656</v>
      </c>
      <c r="J11" s="39">
        <f t="shared" si="6"/>
        <v>346.37829120000004</v>
      </c>
      <c r="K11" s="39">
        <f t="shared" si="6"/>
        <v>353.30585702400003</v>
      </c>
      <c r="L11" s="39">
        <f t="shared" si="6"/>
        <v>360.37197416448004</v>
      </c>
      <c r="M11" s="39">
        <f t="shared" si="6"/>
        <v>367.5794136477696</v>
      </c>
      <c r="N11" s="39">
        <f t="shared" si="6"/>
        <v>374.931001920725</v>
      </c>
      <c r="O11" s="39">
        <f t="shared" si="6"/>
        <v>382.4296219591395</v>
      </c>
      <c r="P11" s="39">
        <f t="shared" si="6"/>
        <v>390.0782143983223</v>
      </c>
      <c r="Q11" s="39">
        <f t="shared" si="6"/>
        <v>397.8797786862888</v>
      </c>
      <c r="R11" s="39">
        <f t="shared" si="6"/>
        <v>405.83737426001454</v>
      </c>
      <c r="S11" s="39">
        <f t="shared" si="6"/>
        <v>413.9541217452148</v>
      </c>
      <c r="T11" s="39">
        <f t="shared" si="6"/>
        <v>422.2332041801191</v>
      </c>
      <c r="U11" s="39">
        <f t="shared" si="6"/>
        <v>430.6778682637215</v>
      </c>
      <c r="V11" s="39">
        <f t="shared" si="6"/>
        <v>439.29142562899597</v>
      </c>
      <c r="W11" s="39">
        <f t="shared" si="6"/>
        <v>448.0772541415759</v>
      </c>
      <c r="X11" s="39">
        <f t="shared" si="6"/>
        <v>457.03879922440746</v>
      </c>
      <c r="Y11" s="39">
        <f t="shared" si="6"/>
        <v>466.1795752088956</v>
      </c>
      <c r="Z11" s="39">
        <f t="shared" si="6"/>
        <v>475.5031667130735</v>
      </c>
      <c r="AA11" s="39">
        <f t="shared" si="6"/>
        <v>485.01323004733496</v>
      </c>
      <c r="AB11" s="39">
        <f t="shared" si="6"/>
        <v>494.71349464828165</v>
      </c>
      <c r="AC11" s="39">
        <f t="shared" si="6"/>
        <v>504.6077645412473</v>
      </c>
      <c r="AD11" s="39">
        <f t="shared" si="6"/>
        <v>514.6999198320723</v>
      </c>
      <c r="AE11" s="39">
        <f t="shared" si="6"/>
        <v>524.9939182287137</v>
      </c>
      <c r="AF11" s="39">
        <f t="shared" si="6"/>
        <v>535.493796593288</v>
      </c>
      <c r="AG11" s="39">
        <f t="shared" si="6"/>
        <v>546.2036725251538</v>
      </c>
      <c r="AH11" s="39">
        <f t="shared" si="6"/>
        <v>557.1277459756569</v>
      </c>
      <c r="AI11" s="39">
        <f t="shared" si="6"/>
        <v>568.2703008951701</v>
      </c>
      <c r="AJ11" s="39">
        <f t="shared" si="6"/>
        <v>579.6357069130735</v>
      </c>
      <c r="AK11" s="39">
        <f t="shared" si="6"/>
        <v>591.228421051335</v>
      </c>
      <c r="AL11" s="39">
        <f t="shared" si="6"/>
        <v>603.0529894723617</v>
      </c>
      <c r="AM11" s="39">
        <f t="shared" si="6"/>
        <v>615.1140492618089</v>
      </c>
      <c r="AN11" s="39">
        <f t="shared" si="6"/>
        <v>627.416330247045</v>
      </c>
      <c r="AO11" s="39">
        <f t="shared" si="6"/>
        <v>639.964656851986</v>
      </c>
      <c r="AP11" s="39">
        <f t="shared" si="6"/>
        <v>652.7639499890257</v>
      </c>
      <c r="AQ11" s="39">
        <f t="shared" si="6"/>
        <v>665.8192289888062</v>
      </c>
      <c r="AR11" s="39">
        <f t="shared" si="6"/>
        <v>679.1356135685824</v>
      </c>
      <c r="AS11" s="39">
        <f t="shared" si="6"/>
        <v>692.718325839954</v>
      </c>
      <c r="AT11" s="39">
        <f t="shared" si="6"/>
        <v>706.5726923567531</v>
      </c>
      <c r="AU11" s="7"/>
    </row>
    <row r="12" spans="1:47" ht="15.75">
      <c r="A12" s="3">
        <f t="shared" si="0"/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5.75">
      <c r="A13" s="3">
        <f t="shared" si="0"/>
        <v>13</v>
      </c>
      <c r="B13" s="16" t="s">
        <v>55</v>
      </c>
      <c r="C13" s="16"/>
      <c r="D13" s="16"/>
      <c r="E13" s="16"/>
      <c r="F13" s="1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5.75">
      <c r="A14" s="3">
        <f t="shared" si="0"/>
        <v>14</v>
      </c>
      <c r="B14" s="7"/>
      <c r="C14" s="7"/>
      <c r="D14" s="18" t="s">
        <v>56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5.75">
      <c r="A15" s="3">
        <f t="shared" si="0"/>
        <v>15</v>
      </c>
      <c r="B15" s="10" t="s">
        <v>51</v>
      </c>
      <c r="C15" s="10"/>
      <c r="D15" s="12">
        <v>0.65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15.75">
      <c r="A16" s="3">
        <f t="shared" si="0"/>
        <v>16</v>
      </c>
      <c r="B16" s="10" t="s">
        <v>52</v>
      </c>
      <c r="C16" s="10"/>
      <c r="D16" s="12">
        <v>0.65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5.75">
      <c r="A17" s="3">
        <f t="shared" si="0"/>
        <v>17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5.75">
      <c r="A18" s="3">
        <f aca="true" t="shared" si="7" ref="A18:A33">A17+1</f>
        <v>18</v>
      </c>
      <c r="B18" s="16" t="s">
        <v>57</v>
      </c>
      <c r="C18" s="16"/>
      <c r="D18" s="16"/>
      <c r="E18" s="16"/>
      <c r="F18" s="1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5.75">
      <c r="A19" s="3">
        <f t="shared" si="7"/>
        <v>19</v>
      </c>
      <c r="B19" s="10" t="s">
        <v>51</v>
      </c>
      <c r="C19" s="10"/>
      <c r="D19" s="7"/>
      <c r="E19" s="12">
        <v>615</v>
      </c>
      <c r="F19" s="12">
        <v>615</v>
      </c>
      <c r="G19" s="12">
        <v>615</v>
      </c>
      <c r="H19" s="12">
        <v>615</v>
      </c>
      <c r="I19" s="12">
        <v>615</v>
      </c>
      <c r="J19" s="12">
        <v>615</v>
      </c>
      <c r="K19" s="12">
        <v>615</v>
      </c>
      <c r="L19" s="12">
        <v>615</v>
      </c>
      <c r="M19" s="12">
        <v>615</v>
      </c>
      <c r="N19" s="12">
        <v>615</v>
      </c>
      <c r="O19" s="12">
        <v>615</v>
      </c>
      <c r="P19" s="12">
        <v>615</v>
      </c>
      <c r="Q19" s="12">
        <v>615</v>
      </c>
      <c r="R19" s="12">
        <v>615</v>
      </c>
      <c r="S19" s="12">
        <v>615</v>
      </c>
      <c r="T19" s="12">
        <v>615</v>
      </c>
      <c r="U19" s="12">
        <v>615</v>
      </c>
      <c r="V19" s="12">
        <v>615</v>
      </c>
      <c r="W19" s="12">
        <v>615</v>
      </c>
      <c r="X19" s="12">
        <v>615</v>
      </c>
      <c r="Y19" s="12">
        <v>615</v>
      </c>
      <c r="Z19" s="12">
        <v>615</v>
      </c>
      <c r="AA19" s="12">
        <v>615</v>
      </c>
      <c r="AB19" s="12">
        <v>615</v>
      </c>
      <c r="AC19" s="12">
        <v>615</v>
      </c>
      <c r="AD19" s="12">
        <v>615</v>
      </c>
      <c r="AE19" s="12">
        <v>615</v>
      </c>
      <c r="AF19" s="12">
        <v>615</v>
      </c>
      <c r="AG19" s="12">
        <v>615</v>
      </c>
      <c r="AH19" s="12">
        <v>615</v>
      </c>
      <c r="AI19" s="12">
        <v>615</v>
      </c>
      <c r="AJ19" s="12">
        <v>615</v>
      </c>
      <c r="AK19" s="12">
        <v>615</v>
      </c>
      <c r="AL19" s="12">
        <v>615</v>
      </c>
      <c r="AM19" s="12">
        <v>615</v>
      </c>
      <c r="AN19" s="12">
        <v>615</v>
      </c>
      <c r="AO19" s="12">
        <v>615</v>
      </c>
      <c r="AP19" s="12">
        <v>615</v>
      </c>
      <c r="AQ19" s="12">
        <v>615</v>
      </c>
      <c r="AR19" s="12">
        <v>615</v>
      </c>
      <c r="AS19" s="12">
        <v>615</v>
      </c>
      <c r="AT19" s="12">
        <v>615</v>
      </c>
      <c r="AU19" s="7"/>
    </row>
    <row r="20" spans="1:47" ht="15.75">
      <c r="A20" s="3">
        <f t="shared" si="7"/>
        <v>20</v>
      </c>
      <c r="B20" s="10" t="s">
        <v>52</v>
      </c>
      <c r="C20" s="10"/>
      <c r="D20" s="7"/>
      <c r="E20" s="12">
        <v>615</v>
      </c>
      <c r="F20" s="12">
        <v>615</v>
      </c>
      <c r="G20" s="17">
        <f aca="true" t="shared" si="8" ref="G20:V20">F20*1.01</f>
        <v>621.15</v>
      </c>
      <c r="H20" s="17">
        <f t="shared" si="8"/>
        <v>627.3615</v>
      </c>
      <c r="I20" s="17">
        <f t="shared" si="8"/>
        <v>633.6351149999999</v>
      </c>
      <c r="J20" s="17">
        <f t="shared" si="8"/>
        <v>639.97146615</v>
      </c>
      <c r="K20" s="17">
        <f t="shared" si="8"/>
        <v>646.3711808114999</v>
      </c>
      <c r="L20" s="17">
        <f t="shared" si="8"/>
        <v>652.834892619615</v>
      </c>
      <c r="M20" s="17">
        <f t="shared" si="8"/>
        <v>659.3632415458111</v>
      </c>
      <c r="N20" s="17">
        <f t="shared" si="8"/>
        <v>665.9568739612693</v>
      </c>
      <c r="O20" s="17">
        <f t="shared" si="8"/>
        <v>672.616442700882</v>
      </c>
      <c r="P20" s="17">
        <f t="shared" si="8"/>
        <v>679.3426071278908</v>
      </c>
      <c r="Q20" s="17">
        <f t="shared" si="8"/>
        <v>686.1360331991697</v>
      </c>
      <c r="R20" s="17">
        <f t="shared" si="8"/>
        <v>692.9973935311614</v>
      </c>
      <c r="S20" s="17">
        <f t="shared" si="8"/>
        <v>699.927367466473</v>
      </c>
      <c r="T20" s="17">
        <f t="shared" si="8"/>
        <v>706.9266411411378</v>
      </c>
      <c r="U20" s="17">
        <f t="shared" si="8"/>
        <v>713.9959075525492</v>
      </c>
      <c r="V20" s="17">
        <f t="shared" si="8"/>
        <v>721.1358666280747</v>
      </c>
      <c r="W20" s="17">
        <f aca="true" t="shared" si="9" ref="W20:AL20">V20*1.01</f>
        <v>728.3472252943554</v>
      </c>
      <c r="X20" s="17">
        <f t="shared" si="9"/>
        <v>735.630697547299</v>
      </c>
      <c r="Y20" s="17">
        <f t="shared" si="9"/>
        <v>742.9870045227719</v>
      </c>
      <c r="Z20" s="17">
        <f t="shared" si="9"/>
        <v>750.4168745679997</v>
      </c>
      <c r="AA20" s="17">
        <f t="shared" si="9"/>
        <v>757.9210433136797</v>
      </c>
      <c r="AB20" s="17">
        <f t="shared" si="9"/>
        <v>765.5002537468165</v>
      </c>
      <c r="AC20" s="17">
        <f t="shared" si="9"/>
        <v>773.1552562842846</v>
      </c>
      <c r="AD20" s="17">
        <f t="shared" si="9"/>
        <v>780.8868088471274</v>
      </c>
      <c r="AE20" s="17">
        <f t="shared" si="9"/>
        <v>788.6956769355987</v>
      </c>
      <c r="AF20" s="17">
        <f t="shared" si="9"/>
        <v>796.5826337049547</v>
      </c>
      <c r="AG20" s="17">
        <f t="shared" si="9"/>
        <v>804.5484600420042</v>
      </c>
      <c r="AH20" s="17">
        <f t="shared" si="9"/>
        <v>812.5939446424243</v>
      </c>
      <c r="AI20" s="17">
        <f t="shared" si="9"/>
        <v>820.7198840888485</v>
      </c>
      <c r="AJ20" s="17">
        <f t="shared" si="9"/>
        <v>828.927082929737</v>
      </c>
      <c r="AK20" s="17">
        <f t="shared" si="9"/>
        <v>837.2163537590344</v>
      </c>
      <c r="AL20" s="17">
        <f t="shared" si="9"/>
        <v>845.5885172966248</v>
      </c>
      <c r="AM20" s="17">
        <f aca="true" t="shared" si="10" ref="AM20:AT20">AL20*1.01</f>
        <v>854.0444024695911</v>
      </c>
      <c r="AN20" s="17">
        <f t="shared" si="10"/>
        <v>862.584846494287</v>
      </c>
      <c r="AO20" s="17">
        <f t="shared" si="10"/>
        <v>871.21069495923</v>
      </c>
      <c r="AP20" s="17">
        <f t="shared" si="10"/>
        <v>879.9228019088223</v>
      </c>
      <c r="AQ20" s="17">
        <f t="shared" si="10"/>
        <v>888.7220299279105</v>
      </c>
      <c r="AR20" s="17">
        <f t="shared" si="10"/>
        <v>897.6092502271896</v>
      </c>
      <c r="AS20" s="17">
        <f t="shared" si="10"/>
        <v>906.5853427294614</v>
      </c>
      <c r="AT20" s="17">
        <f t="shared" si="10"/>
        <v>915.6511961567561</v>
      </c>
      <c r="AU20" s="7"/>
    </row>
    <row r="21" spans="1:47" ht="15.75">
      <c r="A21" s="3">
        <f t="shared" si="7"/>
        <v>21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ht="15.75">
      <c r="A22" s="3">
        <f t="shared" si="7"/>
        <v>22</v>
      </c>
      <c r="B22" s="19" t="s">
        <v>58</v>
      </c>
      <c r="C22" s="19"/>
      <c r="D22" s="19"/>
      <c r="E22" s="19"/>
      <c r="F22" s="1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5.75">
      <c r="A23" s="3">
        <f t="shared" si="7"/>
        <v>23</v>
      </c>
      <c r="B23" s="16" t="s">
        <v>59</v>
      </c>
      <c r="C23" s="16"/>
      <c r="D23" s="16"/>
      <c r="E23" s="16"/>
      <c r="F23" s="16"/>
      <c r="G23" s="1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ht="15.75">
      <c r="A24" s="3">
        <f t="shared" si="7"/>
        <v>24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5.75">
      <c r="A25" s="3">
        <f t="shared" si="7"/>
        <v>25</v>
      </c>
      <c r="B25" s="10" t="s">
        <v>51</v>
      </c>
      <c r="C25" s="10"/>
      <c r="D25" s="7"/>
      <c r="E25" s="12">
        <v>5</v>
      </c>
      <c r="F25" s="12">
        <v>5</v>
      </c>
      <c r="G25" s="12">
        <v>5</v>
      </c>
      <c r="H25" s="12">
        <v>5</v>
      </c>
      <c r="I25" s="12">
        <v>5</v>
      </c>
      <c r="J25" s="12">
        <v>5</v>
      </c>
      <c r="K25" s="12">
        <v>5</v>
      </c>
      <c r="L25" s="12">
        <v>5</v>
      </c>
      <c r="M25" s="12">
        <v>5</v>
      </c>
      <c r="N25" s="12">
        <v>5</v>
      </c>
      <c r="O25" s="12">
        <v>5</v>
      </c>
      <c r="P25" s="12">
        <v>5</v>
      </c>
      <c r="Q25" s="12">
        <v>5</v>
      </c>
      <c r="R25" s="12">
        <v>5</v>
      </c>
      <c r="S25" s="12">
        <v>5</v>
      </c>
      <c r="T25" s="12">
        <v>5</v>
      </c>
      <c r="U25" s="12">
        <v>5</v>
      </c>
      <c r="V25" s="12">
        <v>5</v>
      </c>
      <c r="W25" s="12">
        <v>5</v>
      </c>
      <c r="X25" s="12">
        <v>5</v>
      </c>
      <c r="Y25" s="12">
        <v>5</v>
      </c>
      <c r="Z25" s="12">
        <v>5</v>
      </c>
      <c r="AA25" s="12">
        <v>5</v>
      </c>
      <c r="AB25" s="12">
        <v>5</v>
      </c>
      <c r="AC25" s="12">
        <v>5</v>
      </c>
      <c r="AD25" s="12">
        <v>5</v>
      </c>
      <c r="AE25" s="12">
        <v>5</v>
      </c>
      <c r="AF25" s="12">
        <v>5</v>
      </c>
      <c r="AG25" s="12">
        <v>5</v>
      </c>
      <c r="AH25" s="12">
        <v>5</v>
      </c>
      <c r="AI25" s="12">
        <v>5</v>
      </c>
      <c r="AJ25" s="12">
        <v>5</v>
      </c>
      <c r="AK25" s="12">
        <v>5</v>
      </c>
      <c r="AL25" s="12">
        <v>5</v>
      </c>
      <c r="AM25" s="12">
        <v>5</v>
      </c>
      <c r="AN25" s="12">
        <v>5</v>
      </c>
      <c r="AO25" s="12">
        <v>5</v>
      </c>
      <c r="AP25" s="12">
        <v>5</v>
      </c>
      <c r="AQ25" s="12">
        <v>5</v>
      </c>
      <c r="AR25" s="12">
        <v>5</v>
      </c>
      <c r="AS25" s="12">
        <v>5</v>
      </c>
      <c r="AT25" s="12">
        <v>5</v>
      </c>
      <c r="AU25" s="13"/>
    </row>
    <row r="26" spans="1:47" ht="15.75">
      <c r="A26" s="3">
        <f t="shared" si="7"/>
        <v>26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5.75">
      <c r="A27" s="3">
        <f t="shared" si="7"/>
        <v>27</v>
      </c>
      <c r="B27" s="21" t="s">
        <v>60</v>
      </c>
      <c r="C27" s="21"/>
      <c r="D27" s="21"/>
      <c r="E27" s="21"/>
      <c r="F27" s="21"/>
      <c r="G27" s="21"/>
      <c r="H27" s="21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ht="15.75">
      <c r="A28" s="3">
        <f t="shared" si="7"/>
        <v>28</v>
      </c>
      <c r="B28" s="10" t="s">
        <v>61</v>
      </c>
      <c r="C28" s="10"/>
      <c r="D28" s="7"/>
      <c r="E28" s="7"/>
      <c r="F28" s="7"/>
      <c r="G28" s="12">
        <v>10</v>
      </c>
      <c r="H28" s="13"/>
      <c r="I28" s="1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ht="15.75">
      <c r="A29" s="3">
        <f t="shared" si="7"/>
        <v>29</v>
      </c>
      <c r="B29" s="10" t="s">
        <v>62</v>
      </c>
      <c r="C29" s="10"/>
      <c r="D29" s="10"/>
      <c r="E29" s="10"/>
      <c r="F29" s="7"/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  <c r="AF29" s="12">
        <v>1</v>
      </c>
      <c r="AG29" s="12">
        <v>1</v>
      </c>
      <c r="AH29" s="12">
        <v>1</v>
      </c>
      <c r="AI29" s="12">
        <v>1</v>
      </c>
      <c r="AJ29" s="12">
        <v>1</v>
      </c>
      <c r="AK29" s="12">
        <v>1</v>
      </c>
      <c r="AL29" s="12">
        <v>1</v>
      </c>
      <c r="AM29" s="12">
        <v>1</v>
      </c>
      <c r="AN29" s="12">
        <v>1</v>
      </c>
      <c r="AO29" s="12">
        <v>1</v>
      </c>
      <c r="AP29" s="12">
        <v>1</v>
      </c>
      <c r="AQ29" s="12">
        <v>1</v>
      </c>
      <c r="AR29" s="12">
        <v>1</v>
      </c>
      <c r="AS29" s="12">
        <v>1</v>
      </c>
      <c r="AT29" s="12">
        <v>1</v>
      </c>
      <c r="AU29" s="7"/>
    </row>
    <row r="30" spans="1:47" ht="15.75">
      <c r="A30" s="3">
        <f t="shared" si="7"/>
        <v>30</v>
      </c>
      <c r="B30" s="10" t="s">
        <v>63</v>
      </c>
      <c r="C30" s="1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5.75">
      <c r="A31" s="3">
        <f t="shared" si="7"/>
        <v>31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5.75">
      <c r="A32" s="3">
        <f t="shared" si="7"/>
        <v>32</v>
      </c>
      <c r="B32" s="16" t="s">
        <v>64</v>
      </c>
      <c r="C32" s="16"/>
      <c r="D32" s="16"/>
      <c r="E32" s="16"/>
      <c r="F32" s="16"/>
      <c r="G32" s="1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15.75">
      <c r="A33" s="3">
        <f t="shared" si="7"/>
        <v>33</v>
      </c>
      <c r="B33" s="10" t="s">
        <v>51</v>
      </c>
      <c r="C33" s="10"/>
      <c r="D33" s="7"/>
      <c r="E33" s="12">
        <v>75</v>
      </c>
      <c r="F33" s="12">
        <v>75</v>
      </c>
      <c r="G33" s="12">
        <v>75</v>
      </c>
      <c r="H33" s="12">
        <v>75</v>
      </c>
      <c r="I33" s="12">
        <v>75</v>
      </c>
      <c r="J33" s="12">
        <v>75</v>
      </c>
      <c r="K33" s="12">
        <v>75</v>
      </c>
      <c r="L33" s="12">
        <v>75</v>
      </c>
      <c r="M33" s="12">
        <v>75</v>
      </c>
      <c r="N33" s="12">
        <v>75</v>
      </c>
      <c r="O33" s="12">
        <v>75</v>
      </c>
      <c r="P33" s="12">
        <v>75</v>
      </c>
      <c r="Q33" s="12">
        <v>75</v>
      </c>
      <c r="R33" s="12">
        <v>75</v>
      </c>
      <c r="S33" s="12">
        <v>75</v>
      </c>
      <c r="T33" s="12">
        <v>75</v>
      </c>
      <c r="U33" s="12">
        <v>75</v>
      </c>
      <c r="V33" s="12">
        <v>75</v>
      </c>
      <c r="W33" s="12">
        <v>75</v>
      </c>
      <c r="X33" s="12">
        <v>75</v>
      </c>
      <c r="Y33" s="12">
        <v>75</v>
      </c>
      <c r="Z33" s="12">
        <v>75</v>
      </c>
      <c r="AA33" s="12">
        <v>75</v>
      </c>
      <c r="AB33" s="12">
        <v>75</v>
      </c>
      <c r="AC33" s="12">
        <v>75</v>
      </c>
      <c r="AD33" s="12">
        <v>75</v>
      </c>
      <c r="AE33" s="12">
        <v>75</v>
      </c>
      <c r="AF33" s="12">
        <v>75</v>
      </c>
      <c r="AG33" s="12">
        <v>75</v>
      </c>
      <c r="AH33" s="12">
        <v>75</v>
      </c>
      <c r="AI33" s="12">
        <v>75</v>
      </c>
      <c r="AJ33" s="12">
        <v>75</v>
      </c>
      <c r="AK33" s="12">
        <v>75</v>
      </c>
      <c r="AL33" s="12">
        <v>75</v>
      </c>
      <c r="AM33" s="12">
        <v>75</v>
      </c>
      <c r="AN33" s="12">
        <v>75</v>
      </c>
      <c r="AO33" s="12">
        <v>75</v>
      </c>
      <c r="AP33" s="12">
        <v>75</v>
      </c>
      <c r="AQ33" s="12">
        <v>75</v>
      </c>
      <c r="AR33" s="12">
        <v>75</v>
      </c>
      <c r="AS33" s="12">
        <v>75</v>
      </c>
      <c r="AT33" s="12">
        <v>75</v>
      </c>
      <c r="AU33" s="7"/>
    </row>
    <row r="34" spans="1:47" ht="15.75">
      <c r="A34" s="3">
        <f aca="true" t="shared" si="11" ref="A34:A41">A33+1</f>
        <v>34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5.75">
      <c r="A35" s="3">
        <f t="shared" si="11"/>
        <v>35</v>
      </c>
      <c r="B35" s="16" t="s">
        <v>65</v>
      </c>
      <c r="C35" s="16"/>
      <c r="D35" s="16"/>
      <c r="E35" s="16"/>
      <c r="F35" s="16"/>
      <c r="G35" s="16"/>
      <c r="H35" s="16"/>
      <c r="I35" s="16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7"/>
    </row>
    <row r="36" spans="1:47" ht="15.75">
      <c r="A36" s="3">
        <f t="shared" si="11"/>
        <v>36</v>
      </c>
      <c r="B36" s="10" t="s">
        <v>52</v>
      </c>
      <c r="C36" s="10"/>
      <c r="D36" s="7"/>
      <c r="E36" s="13"/>
      <c r="F36" s="13"/>
      <c r="G36" s="17">
        <f aca="true" t="shared" si="12" ref="G36:V36">-G54*1.05</f>
        <v>0</v>
      </c>
      <c r="H36" s="17">
        <f t="shared" si="12"/>
        <v>0</v>
      </c>
      <c r="I36" s="17">
        <f t="shared" si="12"/>
        <v>0</v>
      </c>
      <c r="J36" s="17">
        <f t="shared" si="12"/>
        <v>0</v>
      </c>
      <c r="K36" s="17">
        <f t="shared" si="12"/>
        <v>0</v>
      </c>
      <c r="L36" s="17">
        <f t="shared" si="12"/>
        <v>0</v>
      </c>
      <c r="M36" s="17">
        <f t="shared" si="12"/>
        <v>0</v>
      </c>
      <c r="N36" s="17">
        <f t="shared" si="12"/>
        <v>0</v>
      </c>
      <c r="O36" s="17">
        <f t="shared" si="12"/>
        <v>0</v>
      </c>
      <c r="P36" s="17">
        <f t="shared" si="12"/>
        <v>0</v>
      </c>
      <c r="Q36" s="17">
        <f t="shared" si="12"/>
        <v>0</v>
      </c>
      <c r="R36" s="17">
        <f t="shared" si="12"/>
        <v>0</v>
      </c>
      <c r="S36" s="17">
        <f t="shared" si="12"/>
        <v>0</v>
      </c>
      <c r="T36" s="17">
        <f t="shared" si="12"/>
        <v>0</v>
      </c>
      <c r="U36" s="17">
        <f t="shared" si="12"/>
        <v>0</v>
      </c>
      <c r="V36" s="17">
        <f t="shared" si="12"/>
        <v>0</v>
      </c>
      <c r="W36" s="17">
        <f aca="true" t="shared" si="13" ref="W36:AL36">-W54*1.05</f>
        <v>0</v>
      </c>
      <c r="X36" s="17">
        <f t="shared" si="13"/>
        <v>0</v>
      </c>
      <c r="Y36" s="17">
        <f t="shared" si="13"/>
        <v>0</v>
      </c>
      <c r="Z36" s="17">
        <f t="shared" si="13"/>
        <v>0</v>
      </c>
      <c r="AA36" s="17">
        <f t="shared" si="13"/>
        <v>0</v>
      </c>
      <c r="AB36" s="17">
        <f t="shared" si="13"/>
        <v>0</v>
      </c>
      <c r="AC36" s="17">
        <f t="shared" si="13"/>
        <v>0</v>
      </c>
      <c r="AD36" s="17">
        <f t="shared" si="13"/>
        <v>0</v>
      </c>
      <c r="AE36" s="17">
        <f t="shared" si="13"/>
        <v>0</v>
      </c>
      <c r="AF36" s="17">
        <f t="shared" si="13"/>
        <v>0</v>
      </c>
      <c r="AG36" s="17">
        <f t="shared" si="13"/>
        <v>0</v>
      </c>
      <c r="AH36" s="17">
        <f t="shared" si="13"/>
        <v>0</v>
      </c>
      <c r="AI36" s="17">
        <f t="shared" si="13"/>
        <v>0</v>
      </c>
      <c r="AJ36" s="17">
        <f t="shared" si="13"/>
        <v>0</v>
      </c>
      <c r="AK36" s="17">
        <f t="shared" si="13"/>
        <v>0</v>
      </c>
      <c r="AL36" s="17">
        <f t="shared" si="13"/>
        <v>0</v>
      </c>
      <c r="AM36" s="17">
        <f aca="true" t="shared" si="14" ref="AM36:AT36">-AM54*1.05</f>
        <v>0</v>
      </c>
      <c r="AN36" s="17">
        <f t="shared" si="14"/>
        <v>0</v>
      </c>
      <c r="AO36" s="17">
        <f t="shared" si="14"/>
        <v>0</v>
      </c>
      <c r="AP36" s="17">
        <f t="shared" si="14"/>
        <v>0</v>
      </c>
      <c r="AQ36" s="17">
        <f t="shared" si="14"/>
        <v>0</v>
      </c>
      <c r="AR36" s="17">
        <f t="shared" si="14"/>
        <v>0</v>
      </c>
      <c r="AS36" s="17">
        <f t="shared" si="14"/>
        <v>0</v>
      </c>
      <c r="AT36" s="17">
        <f t="shared" si="14"/>
        <v>0</v>
      </c>
      <c r="AU36" s="7"/>
    </row>
    <row r="37" spans="1:47" ht="15.75">
      <c r="A37" s="3">
        <f t="shared" si="11"/>
        <v>37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5.75">
      <c r="A38" s="3">
        <f t="shared" si="11"/>
        <v>38</v>
      </c>
      <c r="B38" s="16" t="s">
        <v>66</v>
      </c>
      <c r="C38" s="16"/>
      <c r="D38" s="16"/>
      <c r="E38" s="16"/>
      <c r="F38" s="16"/>
      <c r="G38" s="1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5.75">
      <c r="A39" s="3">
        <f t="shared" si="11"/>
        <v>39</v>
      </c>
      <c r="B39" s="10" t="s">
        <v>51</v>
      </c>
      <c r="C39" s="10"/>
      <c r="D39" s="7"/>
      <c r="E39" s="12">
        <v>5</v>
      </c>
      <c r="F39" s="12">
        <v>5</v>
      </c>
      <c r="G39" s="12"/>
      <c r="H39" s="12">
        <v>5</v>
      </c>
      <c r="I39" s="12">
        <v>5</v>
      </c>
      <c r="J39" s="12">
        <v>5</v>
      </c>
      <c r="K39" s="12">
        <v>5</v>
      </c>
      <c r="L39" s="12">
        <v>5</v>
      </c>
      <c r="M39" s="12">
        <v>5</v>
      </c>
      <c r="N39" s="12">
        <v>5</v>
      </c>
      <c r="O39" s="12">
        <v>5</v>
      </c>
      <c r="P39" s="12">
        <v>5</v>
      </c>
      <c r="Q39" s="12">
        <v>5</v>
      </c>
      <c r="R39" s="12">
        <v>5</v>
      </c>
      <c r="S39" s="12">
        <v>5</v>
      </c>
      <c r="T39" s="12">
        <v>5</v>
      </c>
      <c r="U39" s="12">
        <v>5</v>
      </c>
      <c r="V39" s="12">
        <v>5</v>
      </c>
      <c r="W39" s="12">
        <v>5</v>
      </c>
      <c r="X39" s="12">
        <v>5</v>
      </c>
      <c r="Y39" s="12">
        <v>5</v>
      </c>
      <c r="Z39" s="12">
        <v>5</v>
      </c>
      <c r="AA39" s="12">
        <v>5</v>
      </c>
      <c r="AB39" s="12">
        <v>5</v>
      </c>
      <c r="AC39" s="12">
        <v>5</v>
      </c>
      <c r="AD39" s="12">
        <v>5</v>
      </c>
      <c r="AE39" s="12">
        <v>5</v>
      </c>
      <c r="AF39" s="12">
        <v>5</v>
      </c>
      <c r="AG39" s="12">
        <v>5</v>
      </c>
      <c r="AH39" s="12">
        <v>5</v>
      </c>
      <c r="AI39" s="12">
        <v>5</v>
      </c>
      <c r="AJ39" s="12">
        <v>5</v>
      </c>
      <c r="AK39" s="12">
        <v>5</v>
      </c>
      <c r="AL39" s="12">
        <v>5</v>
      </c>
      <c r="AM39" s="12">
        <v>5</v>
      </c>
      <c r="AN39" s="12">
        <v>5</v>
      </c>
      <c r="AO39" s="12">
        <v>5</v>
      </c>
      <c r="AP39" s="12">
        <v>5</v>
      </c>
      <c r="AQ39" s="12">
        <v>5</v>
      </c>
      <c r="AR39" s="12">
        <v>5</v>
      </c>
      <c r="AS39" s="12">
        <v>5</v>
      </c>
      <c r="AT39" s="12">
        <v>5</v>
      </c>
      <c r="AU39" s="13"/>
    </row>
    <row r="40" spans="1:47" ht="15.75">
      <c r="A40" s="3">
        <f t="shared" si="11"/>
        <v>40</v>
      </c>
      <c r="B40" s="10" t="s">
        <v>52</v>
      </c>
      <c r="C40" s="10"/>
      <c r="D40" s="7"/>
      <c r="E40" s="13"/>
      <c r="F40" s="12">
        <v>30</v>
      </c>
      <c r="G40" s="12">
        <v>30</v>
      </c>
      <c r="H40" s="12">
        <v>30</v>
      </c>
      <c r="I40" s="12">
        <v>30</v>
      </c>
      <c r="J40" s="12">
        <v>30</v>
      </c>
      <c r="K40" s="12">
        <v>30</v>
      </c>
      <c r="L40" s="12">
        <v>30</v>
      </c>
      <c r="M40" s="12">
        <v>30</v>
      </c>
      <c r="N40" s="12">
        <v>30</v>
      </c>
      <c r="O40" s="12">
        <v>30</v>
      </c>
      <c r="P40" s="12">
        <v>30</v>
      </c>
      <c r="Q40" s="12">
        <v>30</v>
      </c>
      <c r="R40" s="12">
        <v>30</v>
      </c>
      <c r="S40" s="12">
        <v>30</v>
      </c>
      <c r="T40" s="12">
        <v>30</v>
      </c>
      <c r="U40" s="12">
        <v>30</v>
      </c>
      <c r="V40" s="12">
        <v>30</v>
      </c>
      <c r="W40" s="12">
        <v>30</v>
      </c>
      <c r="X40" s="12">
        <v>30</v>
      </c>
      <c r="Y40" s="12">
        <v>30</v>
      </c>
      <c r="Z40" s="12">
        <v>30</v>
      </c>
      <c r="AA40" s="12">
        <v>30</v>
      </c>
      <c r="AB40" s="12">
        <v>30</v>
      </c>
      <c r="AC40" s="12">
        <v>30</v>
      </c>
      <c r="AD40" s="12">
        <v>30</v>
      </c>
      <c r="AE40" s="12">
        <v>30</v>
      </c>
      <c r="AF40" s="12">
        <v>30</v>
      </c>
      <c r="AG40" s="12">
        <v>30</v>
      </c>
      <c r="AH40" s="12">
        <v>30</v>
      </c>
      <c r="AI40" s="12">
        <v>30</v>
      </c>
      <c r="AJ40" s="12">
        <v>30</v>
      </c>
      <c r="AK40" s="12">
        <v>30</v>
      </c>
      <c r="AL40" s="12">
        <v>30</v>
      </c>
      <c r="AM40" s="12">
        <v>30</v>
      </c>
      <c r="AN40" s="12">
        <v>30</v>
      </c>
      <c r="AO40" s="12">
        <v>30</v>
      </c>
      <c r="AP40" s="12">
        <v>30</v>
      </c>
      <c r="AQ40" s="12">
        <v>30</v>
      </c>
      <c r="AR40" s="12">
        <v>30</v>
      </c>
      <c r="AS40" s="12">
        <v>30</v>
      </c>
      <c r="AT40" s="12">
        <v>30</v>
      </c>
      <c r="AU40" s="13"/>
    </row>
    <row r="41" spans="1:47" ht="15.75">
      <c r="A41" s="34">
        <f t="shared" si="11"/>
        <v>41</v>
      </c>
      <c r="B41" s="35" t="s">
        <v>67</v>
      </c>
      <c r="C41" s="10"/>
      <c r="D41" s="7"/>
      <c r="E41" s="7"/>
      <c r="F41" s="7"/>
      <c r="G41" s="36">
        <v>0.1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96"/>
  <sheetViews>
    <sheetView tabSelected="1" workbookViewId="0" topLeftCell="B71">
      <selection activeCell="AU96" sqref="AU96"/>
    </sheetView>
  </sheetViews>
  <sheetFormatPr defaultColWidth="11.421875" defaultRowHeight="12.75"/>
  <cols>
    <col min="1" max="1" width="6.7109375" style="0" customWidth="1"/>
    <col min="2" max="4" width="12.7109375" style="0" customWidth="1"/>
    <col min="5" max="46" width="9.7109375" style="0" customWidth="1"/>
    <col min="47" max="47" width="18.140625" style="0" customWidth="1"/>
    <col min="48" max="48" width="5.140625" style="0" customWidth="1"/>
    <col min="49" max="16384" width="9.140625" style="0" customWidth="1"/>
  </cols>
  <sheetData>
    <row r="1" spans="1:48" ht="16.5" thickBot="1">
      <c r="A1" s="1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2" t="s">
        <v>38</v>
      </c>
      <c r="AM1" s="2" t="s">
        <v>39</v>
      </c>
      <c r="AN1" s="2" t="s">
        <v>40</v>
      </c>
      <c r="AO1" s="2" t="s">
        <v>41</v>
      </c>
      <c r="AP1" s="2" t="s">
        <v>42</v>
      </c>
      <c r="AQ1" s="2" t="s">
        <v>43</v>
      </c>
      <c r="AR1" s="2" t="s">
        <v>44</v>
      </c>
      <c r="AS1" s="2" t="s">
        <v>45</v>
      </c>
      <c r="AT1" s="2" t="s">
        <v>46</v>
      </c>
      <c r="AU1" s="2" t="s">
        <v>47</v>
      </c>
      <c r="AV1" s="2" t="s">
        <v>68</v>
      </c>
    </row>
    <row r="2" spans="1:48" ht="21" thickBot="1">
      <c r="A2" s="3">
        <f aca="true" t="shared" si="0" ref="A2:A17">A1+1</f>
        <v>2</v>
      </c>
      <c r="B2" s="4" t="s">
        <v>48</v>
      </c>
      <c r="C2" s="4"/>
      <c r="D2" s="4"/>
      <c r="E2" s="5">
        <f>Data_Entry!E2</f>
        <v>1980</v>
      </c>
      <c r="F2" s="5">
        <f>Data_Entry!F2</f>
        <v>1990</v>
      </c>
      <c r="G2" s="5">
        <f>Data_Entry!G2</f>
        <v>1991</v>
      </c>
      <c r="H2" s="5">
        <f>Data_Entry!H2</f>
        <v>1992</v>
      </c>
      <c r="I2" s="5">
        <f>Data_Entry!I2</f>
        <v>1993</v>
      </c>
      <c r="J2" s="5">
        <f>Data_Entry!J2</f>
        <v>1994</v>
      </c>
      <c r="K2" s="5">
        <f>Data_Entry!K2</f>
        <v>1995</v>
      </c>
      <c r="L2" s="5">
        <f>Data_Entry!L2</f>
        <v>1996</v>
      </c>
      <c r="M2" s="5">
        <f>Data_Entry!M2</f>
        <v>1997</v>
      </c>
      <c r="N2" s="5">
        <f>Data_Entry!N2</f>
        <v>1998</v>
      </c>
      <c r="O2" s="5">
        <f>Data_Entry!O2</f>
        <v>1999</v>
      </c>
      <c r="P2" s="5">
        <f>Data_Entry!P2</f>
        <v>2000</v>
      </c>
      <c r="Q2" s="5">
        <f>Data_Entry!Q2</f>
        <v>2001</v>
      </c>
      <c r="R2" s="5">
        <f>Data_Entry!R2</f>
        <v>2002</v>
      </c>
      <c r="S2" s="5">
        <f>Data_Entry!S2</f>
        <v>2003</v>
      </c>
      <c r="T2" s="5">
        <f>Data_Entry!T2</f>
        <v>2004</v>
      </c>
      <c r="U2" s="5">
        <f>Data_Entry!U2</f>
        <v>2005</v>
      </c>
      <c r="V2" s="5">
        <f>Data_Entry!V2</f>
        <v>2006</v>
      </c>
      <c r="W2" s="5">
        <f>Data_Entry!W2</f>
        <v>2007</v>
      </c>
      <c r="X2" s="5">
        <f>Data_Entry!X2</f>
        <v>2008</v>
      </c>
      <c r="Y2" s="5">
        <f>Data_Entry!Y2</f>
        <v>2009</v>
      </c>
      <c r="Z2" s="5">
        <f>Data_Entry!Z2</f>
        <v>2010</v>
      </c>
      <c r="AA2" s="5">
        <f>Data_Entry!AA2</f>
        <v>2011</v>
      </c>
      <c r="AB2" s="5">
        <f>Data_Entry!AB2</f>
        <v>2012</v>
      </c>
      <c r="AC2" s="5">
        <f>Data_Entry!AC2</f>
        <v>2013</v>
      </c>
      <c r="AD2" s="5">
        <f>Data_Entry!AD2</f>
        <v>2014</v>
      </c>
      <c r="AE2" s="5">
        <f>Data_Entry!AE2</f>
        <v>2015</v>
      </c>
      <c r="AF2" s="5">
        <f>Data_Entry!AF2</f>
        <v>2016</v>
      </c>
      <c r="AG2" s="5">
        <f>Data_Entry!AG2</f>
        <v>2017</v>
      </c>
      <c r="AH2" s="5">
        <f>Data_Entry!AH2</f>
        <v>2018</v>
      </c>
      <c r="AI2" s="5">
        <f>Data_Entry!AI2</f>
        <v>2019</v>
      </c>
      <c r="AJ2" s="5">
        <f>Data_Entry!AJ2</f>
        <v>2020</v>
      </c>
      <c r="AK2" s="5">
        <f>Data_Entry!AK2</f>
        <v>2021</v>
      </c>
      <c r="AL2" s="5">
        <f>Data_Entry!AL2</f>
        <v>2022</v>
      </c>
      <c r="AM2" s="5">
        <f>Data_Entry!AM2</f>
        <v>2023</v>
      </c>
      <c r="AN2" s="5">
        <f>Data_Entry!AN2</f>
        <v>2024</v>
      </c>
      <c r="AO2" s="5">
        <f>Data_Entry!AO2</f>
        <v>2025</v>
      </c>
      <c r="AP2" s="5">
        <f>Data_Entry!AP2</f>
        <v>2026</v>
      </c>
      <c r="AQ2" s="5">
        <f>Data_Entry!AQ2</f>
        <v>2027</v>
      </c>
      <c r="AR2" s="5">
        <f>Data_Entry!AR2</f>
        <v>2028</v>
      </c>
      <c r="AS2" s="5">
        <f>Data_Entry!AS2</f>
        <v>2029</v>
      </c>
      <c r="AT2" s="5">
        <f>Data_Entry!AT2</f>
        <v>2030</v>
      </c>
      <c r="AU2" s="5"/>
      <c r="AV2" s="5"/>
    </row>
    <row r="3" spans="1:48" ht="19.5" thickBot="1">
      <c r="A3" s="3">
        <f t="shared" si="0"/>
        <v>3</v>
      </c>
      <c r="B3" s="37" t="s">
        <v>69</v>
      </c>
      <c r="C3" s="3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7"/>
      <c r="AV3" s="8"/>
    </row>
    <row r="4" spans="1:48" ht="15.75">
      <c r="A4" s="3">
        <f t="shared" si="0"/>
        <v>4</v>
      </c>
      <c r="B4" s="9" t="s">
        <v>50</v>
      </c>
      <c r="C4" s="9"/>
      <c r="D4" s="9"/>
      <c r="E4" s="9"/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8"/>
    </row>
    <row r="5" spans="1:48" ht="15.75">
      <c r="A5" s="3">
        <f t="shared" si="0"/>
        <v>5</v>
      </c>
      <c r="B5" s="10" t="s">
        <v>51</v>
      </c>
      <c r="C5" s="10"/>
      <c r="D5" s="11"/>
      <c r="E5" s="33">
        <f>Data_Entry!E5</f>
        <v>75000</v>
      </c>
      <c r="F5" s="33">
        <f>Data_Entry!F5</f>
        <v>50000</v>
      </c>
      <c r="G5" s="33">
        <f>Data_Entry!G5</f>
        <v>48875</v>
      </c>
      <c r="H5" s="33">
        <f>Data_Entry!H5</f>
        <v>47750</v>
      </c>
      <c r="I5" s="33">
        <f>Data_Entry!I5</f>
        <v>46625</v>
      </c>
      <c r="J5" s="33">
        <f>Data_Entry!J5</f>
        <v>45500</v>
      </c>
      <c r="K5" s="33">
        <f>Data_Entry!K5</f>
        <v>44375</v>
      </c>
      <c r="L5" s="33">
        <f>Data_Entry!L5</f>
        <v>43250</v>
      </c>
      <c r="M5" s="33">
        <f>Data_Entry!M5</f>
        <v>42125</v>
      </c>
      <c r="N5" s="33">
        <f>Data_Entry!N5</f>
        <v>41000</v>
      </c>
      <c r="O5" s="33">
        <f>Data_Entry!O5</f>
        <v>39875</v>
      </c>
      <c r="P5" s="33">
        <f>Data_Entry!P5</f>
        <v>38750</v>
      </c>
      <c r="Q5" s="33">
        <f>Data_Entry!Q5</f>
        <v>37625</v>
      </c>
      <c r="R5" s="33">
        <f>Data_Entry!R5</f>
        <v>36500</v>
      </c>
      <c r="S5" s="33">
        <f>Data_Entry!S5</f>
        <v>35375</v>
      </c>
      <c r="T5" s="33">
        <f>Data_Entry!T5</f>
        <v>34250</v>
      </c>
      <c r="U5" s="33">
        <f>Data_Entry!U5</f>
        <v>33125</v>
      </c>
      <c r="V5" s="33">
        <f>Data_Entry!V5</f>
        <v>32000</v>
      </c>
      <c r="W5" s="33">
        <f>Data_Entry!W5</f>
        <v>30875</v>
      </c>
      <c r="X5" s="33">
        <f>Data_Entry!X5</f>
        <v>29750</v>
      </c>
      <c r="Y5" s="33">
        <f>Data_Entry!Y5</f>
        <v>28625</v>
      </c>
      <c r="Z5" s="33">
        <f>Data_Entry!Z5</f>
        <v>27500</v>
      </c>
      <c r="AA5" s="33">
        <f>Data_Entry!AA5</f>
        <v>26375</v>
      </c>
      <c r="AB5" s="33">
        <f>Data_Entry!AB5</f>
        <v>25250</v>
      </c>
      <c r="AC5" s="33">
        <f>Data_Entry!AC5</f>
        <v>24125</v>
      </c>
      <c r="AD5" s="33">
        <f>Data_Entry!AD5</f>
        <v>23000</v>
      </c>
      <c r="AE5" s="33">
        <f>Data_Entry!AE5</f>
        <v>21875</v>
      </c>
      <c r="AF5" s="33">
        <f>Data_Entry!AF5</f>
        <v>20750</v>
      </c>
      <c r="AG5" s="33">
        <f>Data_Entry!AG5</f>
        <v>19625</v>
      </c>
      <c r="AH5" s="33">
        <f>Data_Entry!AH5</f>
        <v>18500</v>
      </c>
      <c r="AI5" s="33">
        <f>Data_Entry!AI5</f>
        <v>17375</v>
      </c>
      <c r="AJ5" s="33">
        <f>Data_Entry!AJ5</f>
        <v>16250</v>
      </c>
      <c r="AK5" s="33">
        <f>Data_Entry!AK5</f>
        <v>15125</v>
      </c>
      <c r="AL5" s="33">
        <f>Data_Entry!AL5</f>
        <v>14000</v>
      </c>
      <c r="AM5" s="33">
        <f>Data_Entry!AM5</f>
        <v>12875</v>
      </c>
      <c r="AN5" s="33">
        <f>Data_Entry!AN5</f>
        <v>11750</v>
      </c>
      <c r="AO5" s="33">
        <f>Data_Entry!AO5</f>
        <v>10625</v>
      </c>
      <c r="AP5" s="33">
        <f>Data_Entry!AP5</f>
        <v>9500</v>
      </c>
      <c r="AQ5" s="33">
        <f>Data_Entry!AQ5</f>
        <v>8375</v>
      </c>
      <c r="AR5" s="33">
        <f>Data_Entry!AR5</f>
        <v>7250</v>
      </c>
      <c r="AS5" s="33">
        <f>Data_Entry!AS5</f>
        <v>6125</v>
      </c>
      <c r="AT5" s="33">
        <f>Data_Entry!AT5</f>
        <v>5000</v>
      </c>
      <c r="AU5" s="7"/>
      <c r="AV5" s="8"/>
    </row>
    <row r="6" spans="1:48" ht="15.75">
      <c r="A6" s="3">
        <f t="shared" si="0"/>
        <v>6</v>
      </c>
      <c r="B6" s="10" t="s">
        <v>70</v>
      </c>
      <c r="C6" s="10"/>
      <c r="D6" s="10"/>
      <c r="E6" s="11"/>
      <c r="F6" s="7"/>
      <c r="G6" s="14">
        <f aca="true" t="shared" si="1" ref="G6:V6">(F5-G5)</f>
        <v>1125</v>
      </c>
      <c r="H6" s="14">
        <f t="shared" si="1"/>
        <v>1125</v>
      </c>
      <c r="I6" s="14">
        <f t="shared" si="1"/>
        <v>1125</v>
      </c>
      <c r="J6" s="14">
        <f t="shared" si="1"/>
        <v>1125</v>
      </c>
      <c r="K6" s="14">
        <f t="shared" si="1"/>
        <v>1125</v>
      </c>
      <c r="L6" s="14">
        <f t="shared" si="1"/>
        <v>1125</v>
      </c>
      <c r="M6" s="14">
        <f t="shared" si="1"/>
        <v>1125</v>
      </c>
      <c r="N6" s="14">
        <f t="shared" si="1"/>
        <v>1125</v>
      </c>
      <c r="O6" s="14">
        <f t="shared" si="1"/>
        <v>1125</v>
      </c>
      <c r="P6" s="14">
        <f t="shared" si="1"/>
        <v>1125</v>
      </c>
      <c r="Q6" s="14">
        <f t="shared" si="1"/>
        <v>1125</v>
      </c>
      <c r="R6" s="14">
        <f t="shared" si="1"/>
        <v>1125</v>
      </c>
      <c r="S6" s="14">
        <f t="shared" si="1"/>
        <v>1125</v>
      </c>
      <c r="T6" s="14">
        <f t="shared" si="1"/>
        <v>1125</v>
      </c>
      <c r="U6" s="14">
        <f t="shared" si="1"/>
        <v>1125</v>
      </c>
      <c r="V6" s="14">
        <f t="shared" si="1"/>
        <v>1125</v>
      </c>
      <c r="W6" s="14">
        <f aca="true" t="shared" si="2" ref="W6:AL6">(V5-W5)</f>
        <v>1125</v>
      </c>
      <c r="X6" s="14">
        <f t="shared" si="2"/>
        <v>1125</v>
      </c>
      <c r="Y6" s="14">
        <f t="shared" si="2"/>
        <v>1125</v>
      </c>
      <c r="Z6" s="14">
        <f t="shared" si="2"/>
        <v>1125</v>
      </c>
      <c r="AA6" s="14">
        <f t="shared" si="2"/>
        <v>1125</v>
      </c>
      <c r="AB6" s="14">
        <f t="shared" si="2"/>
        <v>1125</v>
      </c>
      <c r="AC6" s="14">
        <f t="shared" si="2"/>
        <v>1125</v>
      </c>
      <c r="AD6" s="14">
        <f t="shared" si="2"/>
        <v>1125</v>
      </c>
      <c r="AE6" s="14">
        <f t="shared" si="2"/>
        <v>1125</v>
      </c>
      <c r="AF6" s="14">
        <f t="shared" si="2"/>
        <v>1125</v>
      </c>
      <c r="AG6" s="14">
        <f t="shared" si="2"/>
        <v>1125</v>
      </c>
      <c r="AH6" s="14">
        <f t="shared" si="2"/>
        <v>1125</v>
      </c>
      <c r="AI6" s="14">
        <f t="shared" si="2"/>
        <v>1125</v>
      </c>
      <c r="AJ6" s="14">
        <f t="shared" si="2"/>
        <v>1125</v>
      </c>
      <c r="AK6" s="14">
        <f t="shared" si="2"/>
        <v>1125</v>
      </c>
      <c r="AL6" s="14">
        <f t="shared" si="2"/>
        <v>1125</v>
      </c>
      <c r="AM6" s="14">
        <f aca="true" t="shared" si="3" ref="AM6:AT6">(AL5-AM5)</f>
        <v>1125</v>
      </c>
      <c r="AN6" s="14">
        <f t="shared" si="3"/>
        <v>1125</v>
      </c>
      <c r="AO6" s="14">
        <f t="shared" si="3"/>
        <v>1125</v>
      </c>
      <c r="AP6" s="14">
        <f t="shared" si="3"/>
        <v>1125</v>
      </c>
      <c r="AQ6" s="14">
        <f t="shared" si="3"/>
        <v>1125</v>
      </c>
      <c r="AR6" s="14">
        <f t="shared" si="3"/>
        <v>1125</v>
      </c>
      <c r="AS6" s="14">
        <f t="shared" si="3"/>
        <v>1125</v>
      </c>
      <c r="AT6" s="14">
        <f t="shared" si="3"/>
        <v>1125</v>
      </c>
      <c r="AU6" s="7"/>
      <c r="AV6" s="8"/>
    </row>
    <row r="7" spans="1:48" ht="15.75">
      <c r="A7" s="3">
        <f t="shared" si="0"/>
        <v>7</v>
      </c>
      <c r="B7" s="10" t="s">
        <v>52</v>
      </c>
      <c r="C7" s="10"/>
      <c r="D7" s="11"/>
      <c r="E7" s="33">
        <f>Data_Entry!E6</f>
        <v>75000</v>
      </c>
      <c r="F7" s="33">
        <f>Data_Entry!F6</f>
        <v>50000</v>
      </c>
      <c r="G7" s="33">
        <f>Data_Entry!G6</f>
        <v>50000</v>
      </c>
      <c r="H7" s="33">
        <f>Data_Entry!H6</f>
        <v>50000</v>
      </c>
      <c r="I7" s="33">
        <f>Data_Entry!I6</f>
        <v>50000</v>
      </c>
      <c r="J7" s="33">
        <f>Data_Entry!J6</f>
        <v>50000</v>
      </c>
      <c r="K7" s="33">
        <f>Data_Entry!K6</f>
        <v>50000</v>
      </c>
      <c r="L7" s="33">
        <f>Data_Entry!L6</f>
        <v>50000</v>
      </c>
      <c r="M7" s="33">
        <f>Data_Entry!M6</f>
        <v>50000</v>
      </c>
      <c r="N7" s="33">
        <f>Data_Entry!N6</f>
        <v>50000</v>
      </c>
      <c r="O7" s="33">
        <f>Data_Entry!O6</f>
        <v>50000</v>
      </c>
      <c r="P7" s="33">
        <f>Data_Entry!P6</f>
        <v>50000</v>
      </c>
      <c r="Q7" s="33">
        <f>Data_Entry!Q6</f>
        <v>50000</v>
      </c>
      <c r="R7" s="33">
        <f>Data_Entry!R6</f>
        <v>50000</v>
      </c>
      <c r="S7" s="33">
        <f>Data_Entry!S6</f>
        <v>50000</v>
      </c>
      <c r="T7" s="33">
        <f>Data_Entry!T6</f>
        <v>50000</v>
      </c>
      <c r="U7" s="33">
        <f>Data_Entry!U6</f>
        <v>50000</v>
      </c>
      <c r="V7" s="33">
        <f>Data_Entry!V6</f>
        <v>50000</v>
      </c>
      <c r="W7" s="33">
        <f>Data_Entry!W6</f>
        <v>50000</v>
      </c>
      <c r="X7" s="33">
        <f>Data_Entry!X6</f>
        <v>50000</v>
      </c>
      <c r="Y7" s="33">
        <f>Data_Entry!Y6</f>
        <v>50000</v>
      </c>
      <c r="Z7" s="33">
        <f>Data_Entry!Z6</f>
        <v>50000</v>
      </c>
      <c r="AA7" s="33">
        <f>Data_Entry!AA6</f>
        <v>50000</v>
      </c>
      <c r="AB7" s="33">
        <f>Data_Entry!AB6</f>
        <v>50000</v>
      </c>
      <c r="AC7" s="33">
        <f>Data_Entry!AC6</f>
        <v>50000</v>
      </c>
      <c r="AD7" s="33">
        <f>Data_Entry!AD6</f>
        <v>50000</v>
      </c>
      <c r="AE7" s="33">
        <f>Data_Entry!AE6</f>
        <v>50000</v>
      </c>
      <c r="AF7" s="33">
        <f>Data_Entry!AF6</f>
        <v>50000</v>
      </c>
      <c r="AG7" s="33">
        <f>Data_Entry!AG6</f>
        <v>50000</v>
      </c>
      <c r="AH7" s="33">
        <f>Data_Entry!AH6</f>
        <v>50000</v>
      </c>
      <c r="AI7" s="33">
        <f>Data_Entry!AI6</f>
        <v>50000</v>
      </c>
      <c r="AJ7" s="33">
        <f>Data_Entry!AJ6</f>
        <v>50000</v>
      </c>
      <c r="AK7" s="33">
        <f>Data_Entry!AK6</f>
        <v>50000</v>
      </c>
      <c r="AL7" s="33">
        <f>Data_Entry!AL6</f>
        <v>50000</v>
      </c>
      <c r="AM7" s="33">
        <f>Data_Entry!AM6</f>
        <v>50000</v>
      </c>
      <c r="AN7" s="33">
        <f>Data_Entry!AN6</f>
        <v>50000</v>
      </c>
      <c r="AO7" s="33">
        <f>Data_Entry!AO6</f>
        <v>50000</v>
      </c>
      <c r="AP7" s="33">
        <f>Data_Entry!AP6</f>
        <v>50000</v>
      </c>
      <c r="AQ7" s="33">
        <f>Data_Entry!AQ6</f>
        <v>50000</v>
      </c>
      <c r="AR7" s="33">
        <f>Data_Entry!AR6</f>
        <v>50000</v>
      </c>
      <c r="AS7" s="33">
        <f>Data_Entry!AS6</f>
        <v>50000</v>
      </c>
      <c r="AT7" s="33">
        <f>Data_Entry!AT6</f>
        <v>50000</v>
      </c>
      <c r="AU7" s="7"/>
      <c r="AV7" s="8"/>
    </row>
    <row r="8" spans="1:48" ht="15.75">
      <c r="A8" s="3">
        <f t="shared" si="0"/>
        <v>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"/>
    </row>
    <row r="9" spans="1:48" ht="15.75">
      <c r="A9" s="3">
        <f t="shared" si="0"/>
        <v>9</v>
      </c>
      <c r="B9" s="15" t="s">
        <v>53</v>
      </c>
      <c r="C9" s="15"/>
      <c r="D9" s="15"/>
      <c r="E9" s="15"/>
      <c r="F9" s="15"/>
      <c r="G9" s="15"/>
      <c r="H9" s="1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8"/>
    </row>
    <row r="10" spans="1:48" ht="15.75">
      <c r="A10" s="3">
        <f t="shared" si="0"/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8"/>
    </row>
    <row r="11" spans="1:48" ht="15.75">
      <c r="A11" s="3">
        <f t="shared" si="0"/>
        <v>11</v>
      </c>
      <c r="B11" s="16" t="s">
        <v>54</v>
      </c>
      <c r="C11" s="16"/>
      <c r="D11" s="16"/>
      <c r="E11" s="1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8"/>
    </row>
    <row r="12" spans="1:48" ht="15.75">
      <c r="A12" s="3">
        <f t="shared" si="0"/>
        <v>12</v>
      </c>
      <c r="B12" s="10" t="s">
        <v>51</v>
      </c>
      <c r="C12" s="10"/>
      <c r="D12" s="7"/>
      <c r="E12" s="33">
        <f>Data_Entry!E10</f>
        <v>400</v>
      </c>
      <c r="F12" s="33">
        <f>Data_Entry!F10</f>
        <v>320</v>
      </c>
      <c r="G12" s="40">
        <f>Data_Entry!G10</f>
        <v>313.6</v>
      </c>
      <c r="H12" s="40">
        <f>Data_Entry!H10</f>
        <v>307.32800000000003</v>
      </c>
      <c r="I12" s="40">
        <f>Data_Entry!I10</f>
        <v>301.18144</v>
      </c>
      <c r="J12" s="40">
        <f>Data_Entry!J10</f>
        <v>295.1578112</v>
      </c>
      <c r="K12" s="40">
        <f>Data_Entry!K10</f>
        <v>289.25465497600004</v>
      </c>
      <c r="L12" s="40">
        <f>Data_Entry!L10</f>
        <v>283.46956187648004</v>
      </c>
      <c r="M12" s="40">
        <f>Data_Entry!M10</f>
        <v>277.8001706389504</v>
      </c>
      <c r="N12" s="40">
        <f>Data_Entry!N10</f>
        <v>272.2441672261714</v>
      </c>
      <c r="O12" s="40">
        <f>Data_Entry!O10</f>
        <v>266.79928388164797</v>
      </c>
      <c r="P12" s="40">
        <f>Data_Entry!P10</f>
        <v>261.463298204015</v>
      </c>
      <c r="Q12" s="40">
        <f>Data_Entry!Q10</f>
        <v>256.2340322399347</v>
      </c>
      <c r="R12" s="40">
        <f>Data_Entry!R10</f>
        <v>251.10935159513602</v>
      </c>
      <c r="S12" s="40">
        <f>Data_Entry!S10</f>
        <v>246.0871645632333</v>
      </c>
      <c r="T12" s="40">
        <f>Data_Entry!T10</f>
        <v>241.16542127196863</v>
      </c>
      <c r="U12" s="40">
        <f>Data_Entry!U10</f>
        <v>236.34211284652926</v>
      </c>
      <c r="V12" s="40">
        <f>Data_Entry!V10</f>
        <v>231.61527058959868</v>
      </c>
      <c r="W12" s="40">
        <f>Data_Entry!W10</f>
        <v>226.9829651778067</v>
      </c>
      <c r="X12" s="40">
        <f>Data_Entry!X10</f>
        <v>222.44330587425057</v>
      </c>
      <c r="Y12" s="40">
        <f>Data_Entry!Y10</f>
        <v>217.99443975676556</v>
      </c>
      <c r="Z12" s="40">
        <f>Data_Entry!Z10</f>
        <v>213.63455096163025</v>
      </c>
      <c r="AA12" s="40">
        <f>Data_Entry!AA10</f>
        <v>209.36185994239764</v>
      </c>
      <c r="AB12" s="40">
        <f>Data_Entry!AB10</f>
        <v>205.1746227435497</v>
      </c>
      <c r="AC12" s="40">
        <f>Data_Entry!AC10</f>
        <v>201.0711302886787</v>
      </c>
      <c r="AD12" s="40">
        <f>Data_Entry!AD10</f>
        <v>197.0497076829051</v>
      </c>
      <c r="AE12" s="40">
        <f>Data_Entry!AE10</f>
        <v>193.108713529247</v>
      </c>
      <c r="AF12" s="40">
        <f>Data_Entry!AF10</f>
        <v>189.24653925866207</v>
      </c>
      <c r="AG12" s="40">
        <f>Data_Entry!AG10</f>
        <v>185.46160847348884</v>
      </c>
      <c r="AH12" s="40">
        <f>Data_Entry!AH10</f>
        <v>181.75237630401907</v>
      </c>
      <c r="AI12" s="40">
        <f>Data_Entry!AI10</f>
        <v>178.1173287779387</v>
      </c>
      <c r="AJ12" s="40">
        <f>Data_Entry!AJ10</f>
        <v>174.55498220237993</v>
      </c>
      <c r="AK12" s="40">
        <f>Data_Entry!AK10</f>
        <v>171.06388255833232</v>
      </c>
      <c r="AL12" s="40">
        <f>Data_Entry!AL10</f>
        <v>167.64260490716566</v>
      </c>
      <c r="AM12" s="40">
        <f>Data_Entry!AM10</f>
        <v>164.28975280902233</v>
      </c>
      <c r="AN12" s="40">
        <f>Data_Entry!AN10</f>
        <v>161.00395775284187</v>
      </c>
      <c r="AO12" s="40">
        <f>Data_Entry!AO10</f>
        <v>157.78387859778502</v>
      </c>
      <c r="AP12" s="40">
        <f>Data_Entry!AP10</f>
        <v>154.62820102582933</v>
      </c>
      <c r="AQ12" s="40">
        <f>Data_Entry!AQ10</f>
        <v>151.53563700531274</v>
      </c>
      <c r="AR12" s="40">
        <f>Data_Entry!AR10</f>
        <v>148.50492426520648</v>
      </c>
      <c r="AS12" s="40">
        <f>Data_Entry!AS10</f>
        <v>145.53482577990235</v>
      </c>
      <c r="AT12" s="40">
        <f>Data_Entry!AT10</f>
        <v>142.6241292643043</v>
      </c>
      <c r="AU12" s="7"/>
      <c r="AV12" s="8"/>
    </row>
    <row r="13" spans="1:48" ht="15.75">
      <c r="A13" s="3">
        <f t="shared" si="0"/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8"/>
    </row>
    <row r="14" spans="1:48" ht="15.75">
      <c r="A14" s="3">
        <f t="shared" si="0"/>
        <v>14</v>
      </c>
      <c r="B14" s="10" t="s">
        <v>52</v>
      </c>
      <c r="C14" s="10"/>
      <c r="D14" s="7"/>
      <c r="E14" s="33">
        <f>Data_Entry!E11</f>
        <v>400</v>
      </c>
      <c r="F14" s="33">
        <f>Data_Entry!F11</f>
        <v>320</v>
      </c>
      <c r="G14" s="40">
        <f>Data_Entry!G11</f>
        <v>326.4</v>
      </c>
      <c r="H14" s="40">
        <f>Data_Entry!H11</f>
        <v>332.928</v>
      </c>
      <c r="I14" s="40">
        <f>Data_Entry!I11</f>
        <v>339.58656</v>
      </c>
      <c r="J14" s="40">
        <f>Data_Entry!J11</f>
        <v>346.37829120000004</v>
      </c>
      <c r="K14" s="40">
        <f>Data_Entry!K11</f>
        <v>353.30585702400003</v>
      </c>
      <c r="L14" s="40">
        <f>Data_Entry!L11</f>
        <v>360.37197416448004</v>
      </c>
      <c r="M14" s="40">
        <f>Data_Entry!M11</f>
        <v>367.5794136477696</v>
      </c>
      <c r="N14" s="40">
        <f>Data_Entry!N11</f>
        <v>374.931001920725</v>
      </c>
      <c r="O14" s="40">
        <f>Data_Entry!O11</f>
        <v>382.4296219591395</v>
      </c>
      <c r="P14" s="40">
        <f>Data_Entry!P11</f>
        <v>390.0782143983223</v>
      </c>
      <c r="Q14" s="40">
        <f>Data_Entry!Q11</f>
        <v>397.8797786862888</v>
      </c>
      <c r="R14" s="40">
        <f>Data_Entry!R11</f>
        <v>405.83737426001454</v>
      </c>
      <c r="S14" s="40">
        <f>Data_Entry!S11</f>
        <v>413.9541217452148</v>
      </c>
      <c r="T14" s="40">
        <f>Data_Entry!T11</f>
        <v>422.2332041801191</v>
      </c>
      <c r="U14" s="40">
        <f>Data_Entry!U11</f>
        <v>430.6778682637215</v>
      </c>
      <c r="V14" s="40">
        <f>Data_Entry!V11</f>
        <v>439.29142562899597</v>
      </c>
      <c r="W14" s="40">
        <f>Data_Entry!W11</f>
        <v>448.0772541415759</v>
      </c>
      <c r="X14" s="40">
        <f>Data_Entry!X11</f>
        <v>457.03879922440746</v>
      </c>
      <c r="Y14" s="40">
        <f>Data_Entry!Y11</f>
        <v>466.1795752088956</v>
      </c>
      <c r="Z14" s="40">
        <f>Data_Entry!Z11</f>
        <v>475.5031667130735</v>
      </c>
      <c r="AA14" s="40">
        <f>Data_Entry!AA11</f>
        <v>485.01323004733496</v>
      </c>
      <c r="AB14" s="40">
        <f>Data_Entry!AB11</f>
        <v>494.71349464828165</v>
      </c>
      <c r="AC14" s="40">
        <f>Data_Entry!AC11</f>
        <v>504.6077645412473</v>
      </c>
      <c r="AD14" s="40">
        <f>Data_Entry!AD11</f>
        <v>514.6999198320723</v>
      </c>
      <c r="AE14" s="40">
        <f>Data_Entry!AE11</f>
        <v>524.9939182287137</v>
      </c>
      <c r="AF14" s="40">
        <f>Data_Entry!AF11</f>
        <v>535.493796593288</v>
      </c>
      <c r="AG14" s="40">
        <f>Data_Entry!AG11</f>
        <v>546.2036725251538</v>
      </c>
      <c r="AH14" s="40">
        <f>Data_Entry!AH11</f>
        <v>557.1277459756569</v>
      </c>
      <c r="AI14" s="40">
        <f>Data_Entry!AI11</f>
        <v>568.2703008951701</v>
      </c>
      <c r="AJ14" s="40">
        <f>Data_Entry!AJ11</f>
        <v>579.6357069130735</v>
      </c>
      <c r="AK14" s="40">
        <f>Data_Entry!AK11</f>
        <v>591.228421051335</v>
      </c>
      <c r="AL14" s="40">
        <f>Data_Entry!AL11</f>
        <v>603.0529894723617</v>
      </c>
      <c r="AM14" s="40">
        <f>Data_Entry!AM11</f>
        <v>615.1140492618089</v>
      </c>
      <c r="AN14" s="40">
        <f>Data_Entry!AN11</f>
        <v>627.416330247045</v>
      </c>
      <c r="AO14" s="40">
        <f>Data_Entry!AO11</f>
        <v>639.964656851986</v>
      </c>
      <c r="AP14" s="40">
        <f>Data_Entry!AP11</f>
        <v>652.7639499890257</v>
      </c>
      <c r="AQ14" s="40">
        <f>Data_Entry!AQ11</f>
        <v>665.8192289888062</v>
      </c>
      <c r="AR14" s="40">
        <f>Data_Entry!AR11</f>
        <v>679.1356135685824</v>
      </c>
      <c r="AS14" s="40">
        <f>Data_Entry!AS11</f>
        <v>692.718325839954</v>
      </c>
      <c r="AT14" s="40">
        <f>Data_Entry!AT11</f>
        <v>706.5726923567531</v>
      </c>
      <c r="AU14" s="7"/>
      <c r="AV14" s="8"/>
    </row>
    <row r="15" spans="1:48" ht="15.75">
      <c r="A15" s="3">
        <f t="shared" si="0"/>
        <v>15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8"/>
    </row>
    <row r="16" spans="1:48" ht="15.75">
      <c r="A16" s="3">
        <f t="shared" si="0"/>
        <v>16</v>
      </c>
      <c r="B16" s="16" t="s">
        <v>55</v>
      </c>
      <c r="C16" s="16"/>
      <c r="D16" s="16"/>
      <c r="E16" s="16"/>
      <c r="F16" s="1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8"/>
    </row>
    <row r="17" spans="1:48" ht="15.75">
      <c r="A17" s="3">
        <f t="shared" si="0"/>
        <v>17</v>
      </c>
      <c r="B17" s="7"/>
      <c r="C17" s="7"/>
      <c r="D17" s="18" t="s">
        <v>56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8"/>
    </row>
    <row r="18" spans="1:48" ht="15.75">
      <c r="A18" s="3">
        <f aca="true" t="shared" si="4" ref="A18:A33">A17+1</f>
        <v>18</v>
      </c>
      <c r="B18" s="10" t="s">
        <v>51</v>
      </c>
      <c r="C18" s="10"/>
      <c r="D18" s="33">
        <f>Data_Entry!D15</f>
        <v>0.65</v>
      </c>
      <c r="E18" s="17">
        <f aca="true" t="shared" si="5" ref="E18:T18">E12*$D$18</f>
        <v>260</v>
      </c>
      <c r="F18" s="17">
        <f t="shared" si="5"/>
        <v>208</v>
      </c>
      <c r="G18" s="17">
        <f t="shared" si="5"/>
        <v>203.84000000000003</v>
      </c>
      <c r="H18" s="17">
        <f t="shared" si="5"/>
        <v>199.76320000000004</v>
      </c>
      <c r="I18" s="17">
        <f t="shared" si="5"/>
        <v>195.76793600000002</v>
      </c>
      <c r="J18" s="17">
        <f t="shared" si="5"/>
        <v>191.85257728000002</v>
      </c>
      <c r="K18" s="17">
        <f t="shared" si="5"/>
        <v>188.01552573440003</v>
      </c>
      <c r="L18" s="17">
        <f t="shared" si="5"/>
        <v>184.25521521971203</v>
      </c>
      <c r="M18" s="17">
        <f t="shared" si="5"/>
        <v>180.57011091531777</v>
      </c>
      <c r="N18" s="17">
        <f t="shared" si="5"/>
        <v>176.95870869701142</v>
      </c>
      <c r="O18" s="17">
        <f t="shared" si="5"/>
        <v>173.41953452307118</v>
      </c>
      <c r="P18" s="17">
        <f t="shared" si="5"/>
        <v>169.95114383260977</v>
      </c>
      <c r="Q18" s="17">
        <f t="shared" si="5"/>
        <v>166.55212095595758</v>
      </c>
      <c r="R18" s="17">
        <f t="shared" si="5"/>
        <v>163.2210785368384</v>
      </c>
      <c r="S18" s="17">
        <f t="shared" si="5"/>
        <v>159.95665696610166</v>
      </c>
      <c r="T18" s="17">
        <f t="shared" si="5"/>
        <v>156.75752382677962</v>
      </c>
      <c r="U18" s="17">
        <f aca="true" t="shared" si="6" ref="U18:AJ18">U12*$D$18</f>
        <v>153.62237335024403</v>
      </c>
      <c r="V18" s="17">
        <f t="shared" si="6"/>
        <v>150.54992588323915</v>
      </c>
      <c r="W18" s="17">
        <f t="shared" si="6"/>
        <v>147.53892736557435</v>
      </c>
      <c r="X18" s="17">
        <f t="shared" si="6"/>
        <v>144.58814881826288</v>
      </c>
      <c r="Y18" s="17">
        <f t="shared" si="6"/>
        <v>141.6963858418976</v>
      </c>
      <c r="Z18" s="17">
        <f t="shared" si="6"/>
        <v>138.86245812505967</v>
      </c>
      <c r="AA18" s="17">
        <f t="shared" si="6"/>
        <v>136.08520896255848</v>
      </c>
      <c r="AB18" s="17">
        <f t="shared" si="6"/>
        <v>133.3635047833073</v>
      </c>
      <c r="AC18" s="17">
        <f t="shared" si="6"/>
        <v>130.69623468764115</v>
      </c>
      <c r="AD18" s="17">
        <f t="shared" si="6"/>
        <v>128.08230999388832</v>
      </c>
      <c r="AE18" s="17">
        <f t="shared" si="6"/>
        <v>125.52066379401056</v>
      </c>
      <c r="AF18" s="17">
        <f t="shared" si="6"/>
        <v>123.01025051813035</v>
      </c>
      <c r="AG18" s="17">
        <f t="shared" si="6"/>
        <v>120.55004550776775</v>
      </c>
      <c r="AH18" s="17">
        <f t="shared" si="6"/>
        <v>118.1390445976124</v>
      </c>
      <c r="AI18" s="17">
        <f t="shared" si="6"/>
        <v>115.77626370566016</v>
      </c>
      <c r="AJ18" s="17">
        <f t="shared" si="6"/>
        <v>113.46073843154696</v>
      </c>
      <c r="AK18" s="17">
        <f aca="true" t="shared" si="7" ref="AK18:AT18">AK12*$D$18</f>
        <v>111.19152366291601</v>
      </c>
      <c r="AL18" s="17">
        <f t="shared" si="7"/>
        <v>108.96769318965768</v>
      </c>
      <c r="AM18" s="17">
        <f t="shared" si="7"/>
        <v>106.78833932586451</v>
      </c>
      <c r="AN18" s="17">
        <f t="shared" si="7"/>
        <v>104.65257253934722</v>
      </c>
      <c r="AO18" s="17">
        <f t="shared" si="7"/>
        <v>102.55952108856026</v>
      </c>
      <c r="AP18" s="17">
        <f t="shared" si="7"/>
        <v>100.50833066678906</v>
      </c>
      <c r="AQ18" s="17">
        <f t="shared" si="7"/>
        <v>98.49816405345328</v>
      </c>
      <c r="AR18" s="17">
        <f t="shared" si="7"/>
        <v>96.52820077238422</v>
      </c>
      <c r="AS18" s="17">
        <f t="shared" si="7"/>
        <v>94.59763675693652</v>
      </c>
      <c r="AT18" s="17">
        <f t="shared" si="7"/>
        <v>92.7056840217978</v>
      </c>
      <c r="AU18" s="7"/>
      <c r="AV18" s="8"/>
    </row>
    <row r="19" spans="1:48" ht="15.75">
      <c r="A19" s="3">
        <f t="shared" si="4"/>
        <v>19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8"/>
    </row>
    <row r="20" spans="1:48" ht="15.75">
      <c r="A20" s="3">
        <f t="shared" si="4"/>
        <v>20</v>
      </c>
      <c r="B20" s="10" t="s">
        <v>52</v>
      </c>
      <c r="C20" s="10"/>
      <c r="D20" s="33">
        <f>Data_Entry!D16</f>
        <v>0.65</v>
      </c>
      <c r="E20" s="13"/>
      <c r="F20" s="17">
        <f aca="true" t="shared" si="8" ref="F20:U20">F14*$D$20</f>
        <v>208</v>
      </c>
      <c r="G20" s="17">
        <f t="shared" si="8"/>
        <v>212.16</v>
      </c>
      <c r="H20" s="17">
        <f t="shared" si="8"/>
        <v>216.4032</v>
      </c>
      <c r="I20" s="17">
        <f t="shared" si="8"/>
        <v>220.731264</v>
      </c>
      <c r="J20" s="17">
        <f t="shared" si="8"/>
        <v>225.14588928000003</v>
      </c>
      <c r="K20" s="17">
        <f t="shared" si="8"/>
        <v>229.64880706560004</v>
      </c>
      <c r="L20" s="17">
        <f t="shared" si="8"/>
        <v>234.24178320691203</v>
      </c>
      <c r="M20" s="17">
        <f t="shared" si="8"/>
        <v>238.92661887105027</v>
      </c>
      <c r="N20" s="17">
        <f t="shared" si="8"/>
        <v>243.70515124847125</v>
      </c>
      <c r="O20" s="17">
        <f t="shared" si="8"/>
        <v>248.5792542734407</v>
      </c>
      <c r="P20" s="17">
        <f t="shared" si="8"/>
        <v>253.5508393589095</v>
      </c>
      <c r="Q20" s="17">
        <f t="shared" si="8"/>
        <v>258.62185614608774</v>
      </c>
      <c r="R20" s="17">
        <f t="shared" si="8"/>
        <v>263.7942932690095</v>
      </c>
      <c r="S20" s="17">
        <f t="shared" si="8"/>
        <v>269.07017913438966</v>
      </c>
      <c r="T20" s="17">
        <f t="shared" si="8"/>
        <v>274.45158271707743</v>
      </c>
      <c r="U20" s="17">
        <f t="shared" si="8"/>
        <v>279.940614371419</v>
      </c>
      <c r="V20" s="17">
        <f aca="true" t="shared" si="9" ref="V20:AK20">V14*$D$20</f>
        <v>285.5394266588474</v>
      </c>
      <c r="W20" s="17">
        <f t="shared" si="9"/>
        <v>291.25021519202437</v>
      </c>
      <c r="X20" s="17">
        <f t="shared" si="9"/>
        <v>297.07521949586487</v>
      </c>
      <c r="Y20" s="17">
        <f t="shared" si="9"/>
        <v>303.01672388578214</v>
      </c>
      <c r="Z20" s="17">
        <f t="shared" si="9"/>
        <v>309.07705836349777</v>
      </c>
      <c r="AA20" s="17">
        <f t="shared" si="9"/>
        <v>315.25859953076775</v>
      </c>
      <c r="AB20" s="17">
        <f t="shared" si="9"/>
        <v>321.5637715213831</v>
      </c>
      <c r="AC20" s="17">
        <f t="shared" si="9"/>
        <v>327.99504695181076</v>
      </c>
      <c r="AD20" s="17">
        <f t="shared" si="9"/>
        <v>334.554947890847</v>
      </c>
      <c r="AE20" s="17">
        <f t="shared" si="9"/>
        <v>341.2460468486639</v>
      </c>
      <c r="AF20" s="17">
        <f t="shared" si="9"/>
        <v>348.07096778563727</v>
      </c>
      <c r="AG20" s="17">
        <f t="shared" si="9"/>
        <v>355.03238714135</v>
      </c>
      <c r="AH20" s="17">
        <f t="shared" si="9"/>
        <v>362.133034884177</v>
      </c>
      <c r="AI20" s="17">
        <f t="shared" si="9"/>
        <v>369.37569558186055</v>
      </c>
      <c r="AJ20" s="17">
        <f t="shared" si="9"/>
        <v>376.76320949349775</v>
      </c>
      <c r="AK20" s="17">
        <f t="shared" si="9"/>
        <v>384.2984736833678</v>
      </c>
      <c r="AL20" s="17">
        <f aca="true" t="shared" si="10" ref="AL20:AT20">AL14*$D$20</f>
        <v>391.9844431570351</v>
      </c>
      <c r="AM20" s="17">
        <f t="shared" si="10"/>
        <v>399.8241320201758</v>
      </c>
      <c r="AN20" s="17">
        <f t="shared" si="10"/>
        <v>407.8206146605793</v>
      </c>
      <c r="AO20" s="17">
        <f t="shared" si="10"/>
        <v>415.9770269537909</v>
      </c>
      <c r="AP20" s="17">
        <f t="shared" si="10"/>
        <v>424.29656749286676</v>
      </c>
      <c r="AQ20" s="17">
        <f t="shared" si="10"/>
        <v>432.78249884272407</v>
      </c>
      <c r="AR20" s="17">
        <f t="shared" si="10"/>
        <v>441.43814881957854</v>
      </c>
      <c r="AS20" s="17">
        <f t="shared" si="10"/>
        <v>450.2669117959701</v>
      </c>
      <c r="AT20" s="17">
        <f t="shared" si="10"/>
        <v>459.27225003188954</v>
      </c>
      <c r="AU20" s="7"/>
      <c r="AV20" s="8"/>
    </row>
    <row r="21" spans="1:48" ht="15.75">
      <c r="A21" s="3">
        <f t="shared" si="4"/>
        <v>21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8"/>
    </row>
    <row r="22" spans="1:48" ht="15.75">
      <c r="A22" s="3">
        <f t="shared" si="4"/>
        <v>22</v>
      </c>
      <c r="B22" s="16" t="s">
        <v>57</v>
      </c>
      <c r="C22" s="16"/>
      <c r="D22" s="16"/>
      <c r="E22" s="16"/>
      <c r="F22" s="1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8"/>
    </row>
    <row r="23" spans="1:48" ht="15.75">
      <c r="A23" s="3">
        <f t="shared" si="4"/>
        <v>23</v>
      </c>
      <c r="B23" s="10" t="s">
        <v>51</v>
      </c>
      <c r="C23" s="10"/>
      <c r="D23" s="7"/>
      <c r="E23" s="33">
        <f>Data_Entry!E19</f>
        <v>615</v>
      </c>
      <c r="F23" s="33">
        <f>Data_Entry!F19</f>
        <v>615</v>
      </c>
      <c r="G23" s="33">
        <f>Data_Entry!G19</f>
        <v>615</v>
      </c>
      <c r="H23" s="33">
        <f>Data_Entry!H19</f>
        <v>615</v>
      </c>
      <c r="I23" s="33">
        <f>Data_Entry!I19</f>
        <v>615</v>
      </c>
      <c r="J23" s="33">
        <f>Data_Entry!J19</f>
        <v>615</v>
      </c>
      <c r="K23" s="33">
        <f>Data_Entry!K19</f>
        <v>615</v>
      </c>
      <c r="L23" s="33">
        <f>Data_Entry!L19</f>
        <v>615</v>
      </c>
      <c r="M23" s="33">
        <f>Data_Entry!M19</f>
        <v>615</v>
      </c>
      <c r="N23" s="33">
        <f>Data_Entry!N19</f>
        <v>615</v>
      </c>
      <c r="O23" s="33">
        <f>Data_Entry!O19</f>
        <v>615</v>
      </c>
      <c r="P23" s="33">
        <f>Data_Entry!P19</f>
        <v>615</v>
      </c>
      <c r="Q23" s="33">
        <f>Data_Entry!Q19</f>
        <v>615</v>
      </c>
      <c r="R23" s="33">
        <f>Data_Entry!R19</f>
        <v>615</v>
      </c>
      <c r="S23" s="33">
        <f>Data_Entry!S19</f>
        <v>615</v>
      </c>
      <c r="T23" s="33">
        <f>Data_Entry!T19</f>
        <v>615</v>
      </c>
      <c r="U23" s="33">
        <f>Data_Entry!U19</f>
        <v>615</v>
      </c>
      <c r="V23" s="33">
        <f>Data_Entry!V19</f>
        <v>615</v>
      </c>
      <c r="W23" s="33">
        <f>Data_Entry!W19</f>
        <v>615</v>
      </c>
      <c r="X23" s="33">
        <f>Data_Entry!X19</f>
        <v>615</v>
      </c>
      <c r="Y23" s="33">
        <f>Data_Entry!Y19</f>
        <v>615</v>
      </c>
      <c r="Z23" s="33">
        <f>Data_Entry!Z19</f>
        <v>615</v>
      </c>
      <c r="AA23" s="33">
        <f>Data_Entry!AA19</f>
        <v>615</v>
      </c>
      <c r="AB23" s="33">
        <f>Data_Entry!AB19</f>
        <v>615</v>
      </c>
      <c r="AC23" s="33">
        <f>Data_Entry!AC19</f>
        <v>615</v>
      </c>
      <c r="AD23" s="33">
        <f>Data_Entry!AD19</f>
        <v>615</v>
      </c>
      <c r="AE23" s="33">
        <f>Data_Entry!AE19</f>
        <v>615</v>
      </c>
      <c r="AF23" s="33">
        <f>Data_Entry!AF19</f>
        <v>615</v>
      </c>
      <c r="AG23" s="33">
        <f>Data_Entry!AG19</f>
        <v>615</v>
      </c>
      <c r="AH23" s="33">
        <f>Data_Entry!AH19</f>
        <v>615</v>
      </c>
      <c r="AI23" s="33">
        <f>Data_Entry!AI19</f>
        <v>615</v>
      </c>
      <c r="AJ23" s="33">
        <f>Data_Entry!AJ19</f>
        <v>615</v>
      </c>
      <c r="AK23" s="33">
        <f>Data_Entry!AK19</f>
        <v>615</v>
      </c>
      <c r="AL23" s="33">
        <f>Data_Entry!AL19</f>
        <v>615</v>
      </c>
      <c r="AM23" s="33">
        <f>Data_Entry!AM19</f>
        <v>615</v>
      </c>
      <c r="AN23" s="33">
        <f>Data_Entry!AN19</f>
        <v>615</v>
      </c>
      <c r="AO23" s="33">
        <f>Data_Entry!AO19</f>
        <v>615</v>
      </c>
      <c r="AP23" s="33">
        <f>Data_Entry!AP19</f>
        <v>615</v>
      </c>
      <c r="AQ23" s="33">
        <f>Data_Entry!AQ19</f>
        <v>615</v>
      </c>
      <c r="AR23" s="33">
        <f>Data_Entry!AR19</f>
        <v>615</v>
      </c>
      <c r="AS23" s="33">
        <f>Data_Entry!AS19</f>
        <v>615</v>
      </c>
      <c r="AT23" s="33">
        <f>Data_Entry!AT19</f>
        <v>615</v>
      </c>
      <c r="AU23" s="7"/>
      <c r="AV23" s="8"/>
    </row>
    <row r="24" spans="1:48" ht="15.75">
      <c r="A24" s="3">
        <f t="shared" si="4"/>
        <v>24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8"/>
    </row>
    <row r="25" spans="1:48" ht="15.75">
      <c r="A25" s="3">
        <f t="shared" si="4"/>
        <v>25</v>
      </c>
      <c r="B25" s="10" t="s">
        <v>52</v>
      </c>
      <c r="C25" s="10"/>
      <c r="D25" s="7"/>
      <c r="E25" s="33">
        <f>Data_Entry!E20</f>
        <v>615</v>
      </c>
      <c r="F25" s="33">
        <f>Data_Entry!F20</f>
        <v>615</v>
      </c>
      <c r="G25" s="17">
        <f aca="true" t="shared" si="11" ref="G25:V25">F25*1.01</f>
        <v>621.15</v>
      </c>
      <c r="H25" s="17">
        <f t="shared" si="11"/>
        <v>627.3615</v>
      </c>
      <c r="I25" s="17">
        <f t="shared" si="11"/>
        <v>633.6351149999999</v>
      </c>
      <c r="J25" s="17">
        <f t="shared" si="11"/>
        <v>639.97146615</v>
      </c>
      <c r="K25" s="17">
        <f t="shared" si="11"/>
        <v>646.3711808114999</v>
      </c>
      <c r="L25" s="17">
        <f t="shared" si="11"/>
        <v>652.834892619615</v>
      </c>
      <c r="M25" s="17">
        <f t="shared" si="11"/>
        <v>659.3632415458111</v>
      </c>
      <c r="N25" s="17">
        <f t="shared" si="11"/>
        <v>665.9568739612693</v>
      </c>
      <c r="O25" s="17">
        <f t="shared" si="11"/>
        <v>672.616442700882</v>
      </c>
      <c r="P25" s="17">
        <f t="shared" si="11"/>
        <v>679.3426071278908</v>
      </c>
      <c r="Q25" s="17">
        <f t="shared" si="11"/>
        <v>686.1360331991697</v>
      </c>
      <c r="R25" s="17">
        <f t="shared" si="11"/>
        <v>692.9973935311614</v>
      </c>
      <c r="S25" s="17">
        <f t="shared" si="11"/>
        <v>699.927367466473</v>
      </c>
      <c r="T25" s="17">
        <f t="shared" si="11"/>
        <v>706.9266411411378</v>
      </c>
      <c r="U25" s="17">
        <f t="shared" si="11"/>
        <v>713.9959075525492</v>
      </c>
      <c r="V25" s="17">
        <f t="shared" si="11"/>
        <v>721.1358666280747</v>
      </c>
      <c r="W25" s="17">
        <f aca="true" t="shared" si="12" ref="W25:AL25">V25*1.01</f>
        <v>728.3472252943554</v>
      </c>
      <c r="X25" s="17">
        <f t="shared" si="12"/>
        <v>735.630697547299</v>
      </c>
      <c r="Y25" s="17">
        <f t="shared" si="12"/>
        <v>742.9870045227719</v>
      </c>
      <c r="Z25" s="17">
        <f t="shared" si="12"/>
        <v>750.4168745679997</v>
      </c>
      <c r="AA25" s="17">
        <f t="shared" si="12"/>
        <v>757.9210433136797</v>
      </c>
      <c r="AB25" s="17">
        <f t="shared" si="12"/>
        <v>765.5002537468165</v>
      </c>
      <c r="AC25" s="17">
        <f t="shared" si="12"/>
        <v>773.1552562842846</v>
      </c>
      <c r="AD25" s="17">
        <f t="shared" si="12"/>
        <v>780.8868088471274</v>
      </c>
      <c r="AE25" s="17">
        <f t="shared" si="12"/>
        <v>788.6956769355987</v>
      </c>
      <c r="AF25" s="17">
        <f t="shared" si="12"/>
        <v>796.5826337049547</v>
      </c>
      <c r="AG25" s="17">
        <f t="shared" si="12"/>
        <v>804.5484600420042</v>
      </c>
      <c r="AH25" s="17">
        <f t="shared" si="12"/>
        <v>812.5939446424243</v>
      </c>
      <c r="AI25" s="17">
        <f t="shared" si="12"/>
        <v>820.7198840888485</v>
      </c>
      <c r="AJ25" s="17">
        <f t="shared" si="12"/>
        <v>828.927082929737</v>
      </c>
      <c r="AK25" s="17">
        <f t="shared" si="12"/>
        <v>837.2163537590344</v>
      </c>
      <c r="AL25" s="17">
        <f t="shared" si="12"/>
        <v>845.5885172966248</v>
      </c>
      <c r="AM25" s="17">
        <f aca="true" t="shared" si="13" ref="AM25:AT25">AL25*1.01</f>
        <v>854.0444024695911</v>
      </c>
      <c r="AN25" s="17">
        <f t="shared" si="13"/>
        <v>862.584846494287</v>
      </c>
      <c r="AO25" s="17">
        <f t="shared" si="13"/>
        <v>871.21069495923</v>
      </c>
      <c r="AP25" s="17">
        <f t="shared" si="13"/>
        <v>879.9228019088223</v>
      </c>
      <c r="AQ25" s="17">
        <f t="shared" si="13"/>
        <v>888.7220299279105</v>
      </c>
      <c r="AR25" s="17">
        <f t="shared" si="13"/>
        <v>897.6092502271896</v>
      </c>
      <c r="AS25" s="17">
        <f t="shared" si="13"/>
        <v>906.5853427294614</v>
      </c>
      <c r="AT25" s="17">
        <f t="shared" si="13"/>
        <v>915.6511961567561</v>
      </c>
      <c r="AU25" s="7"/>
      <c r="AV25" s="8"/>
    </row>
    <row r="26" spans="1:48" ht="15.75">
      <c r="A26" s="3">
        <f t="shared" si="4"/>
        <v>26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8"/>
    </row>
    <row r="27" spans="1:48" ht="15.75">
      <c r="A27" s="3">
        <f t="shared" si="4"/>
        <v>27</v>
      </c>
      <c r="B27" s="16" t="s">
        <v>71</v>
      </c>
      <c r="C27" s="16"/>
      <c r="D27" s="16"/>
      <c r="E27" s="16"/>
      <c r="F27" s="1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8"/>
    </row>
    <row r="28" spans="1:48" ht="15.75">
      <c r="A28" s="3">
        <f t="shared" si="4"/>
        <v>28</v>
      </c>
      <c r="B28" s="10" t="s">
        <v>51</v>
      </c>
      <c r="C28" s="10"/>
      <c r="D28" s="7"/>
      <c r="E28" s="17">
        <f aca="true" t="shared" si="14" ref="E28:T28">(E18+E23)</f>
        <v>875</v>
      </c>
      <c r="F28" s="17">
        <f t="shared" si="14"/>
        <v>823</v>
      </c>
      <c r="G28" s="17">
        <f t="shared" si="14"/>
        <v>818.84</v>
      </c>
      <c r="H28" s="17">
        <f t="shared" si="14"/>
        <v>814.7632000000001</v>
      </c>
      <c r="I28" s="17">
        <f t="shared" si="14"/>
        <v>810.767936</v>
      </c>
      <c r="J28" s="17">
        <f t="shared" si="14"/>
        <v>806.85257728</v>
      </c>
      <c r="K28" s="17">
        <f t="shared" si="14"/>
        <v>803.0155257344001</v>
      </c>
      <c r="L28" s="17">
        <f t="shared" si="14"/>
        <v>799.255215219712</v>
      </c>
      <c r="M28" s="17">
        <f t="shared" si="14"/>
        <v>795.5701109153177</v>
      </c>
      <c r="N28" s="17">
        <f t="shared" si="14"/>
        <v>791.9587086970114</v>
      </c>
      <c r="O28" s="17">
        <f t="shared" si="14"/>
        <v>788.4195345230712</v>
      </c>
      <c r="P28" s="17">
        <f t="shared" si="14"/>
        <v>784.9511438326098</v>
      </c>
      <c r="Q28" s="17">
        <f t="shared" si="14"/>
        <v>781.5521209559575</v>
      </c>
      <c r="R28" s="17">
        <f t="shared" si="14"/>
        <v>778.2210785368384</v>
      </c>
      <c r="S28" s="17">
        <f t="shared" si="14"/>
        <v>774.9566569661017</v>
      </c>
      <c r="T28" s="17">
        <f t="shared" si="14"/>
        <v>771.7575238267796</v>
      </c>
      <c r="U28" s="17">
        <f aca="true" t="shared" si="15" ref="U28:AJ28">(U18+U23)</f>
        <v>768.6223733502441</v>
      </c>
      <c r="V28" s="17">
        <f t="shared" si="15"/>
        <v>765.5499258832392</v>
      </c>
      <c r="W28" s="17">
        <f t="shared" si="15"/>
        <v>762.5389273655744</v>
      </c>
      <c r="X28" s="17">
        <f t="shared" si="15"/>
        <v>759.5881488182629</v>
      </c>
      <c r="Y28" s="17">
        <f t="shared" si="15"/>
        <v>756.6963858418976</v>
      </c>
      <c r="Z28" s="17">
        <f t="shared" si="15"/>
        <v>753.8624581250597</v>
      </c>
      <c r="AA28" s="17">
        <f t="shared" si="15"/>
        <v>751.0852089625585</v>
      </c>
      <c r="AB28" s="17">
        <f t="shared" si="15"/>
        <v>748.3635047833072</v>
      </c>
      <c r="AC28" s="17">
        <f t="shared" si="15"/>
        <v>745.6962346876412</v>
      </c>
      <c r="AD28" s="17">
        <f t="shared" si="15"/>
        <v>743.0823099938883</v>
      </c>
      <c r="AE28" s="17">
        <f t="shared" si="15"/>
        <v>740.5206637940106</v>
      </c>
      <c r="AF28" s="17">
        <f t="shared" si="15"/>
        <v>738.0102505181303</v>
      </c>
      <c r="AG28" s="17">
        <f t="shared" si="15"/>
        <v>735.5500455077678</v>
      </c>
      <c r="AH28" s="17">
        <f t="shared" si="15"/>
        <v>733.1390445976124</v>
      </c>
      <c r="AI28" s="17">
        <f t="shared" si="15"/>
        <v>730.7762637056602</v>
      </c>
      <c r="AJ28" s="17">
        <f t="shared" si="15"/>
        <v>728.4607384315469</v>
      </c>
      <c r="AK28" s="17">
        <f aca="true" t="shared" si="16" ref="AK28:AT28">(AK18+AK23)</f>
        <v>726.191523662916</v>
      </c>
      <c r="AL28" s="17">
        <f t="shared" si="16"/>
        <v>723.9676931896577</v>
      </c>
      <c r="AM28" s="17">
        <f t="shared" si="16"/>
        <v>721.7883393258645</v>
      </c>
      <c r="AN28" s="17">
        <f t="shared" si="16"/>
        <v>719.6525725393473</v>
      </c>
      <c r="AO28" s="17">
        <f t="shared" si="16"/>
        <v>717.5595210885602</v>
      </c>
      <c r="AP28" s="17">
        <f t="shared" si="16"/>
        <v>715.5083306667891</v>
      </c>
      <c r="AQ28" s="17">
        <f t="shared" si="16"/>
        <v>713.4981640534533</v>
      </c>
      <c r="AR28" s="17">
        <f t="shared" si="16"/>
        <v>711.5282007723843</v>
      </c>
      <c r="AS28" s="17">
        <f t="shared" si="16"/>
        <v>709.5976367569365</v>
      </c>
      <c r="AT28" s="17">
        <f t="shared" si="16"/>
        <v>707.7056840217978</v>
      </c>
      <c r="AU28" s="7"/>
      <c r="AV28" s="8"/>
    </row>
    <row r="29" spans="1:48" ht="15.75">
      <c r="A29" s="3">
        <f t="shared" si="4"/>
        <v>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8"/>
    </row>
    <row r="30" spans="1:48" ht="15.75">
      <c r="A30" s="3">
        <f t="shared" si="4"/>
        <v>30</v>
      </c>
      <c r="B30" s="10" t="s">
        <v>52</v>
      </c>
      <c r="C30" s="10"/>
      <c r="D30" s="7"/>
      <c r="E30" s="13"/>
      <c r="F30" s="17">
        <f aca="true" t="shared" si="17" ref="F30:U30">(F20+F25)</f>
        <v>823</v>
      </c>
      <c r="G30" s="17">
        <f t="shared" si="17"/>
        <v>833.31</v>
      </c>
      <c r="H30" s="17">
        <f t="shared" si="17"/>
        <v>843.7647</v>
      </c>
      <c r="I30" s="17">
        <f t="shared" si="17"/>
        <v>854.3663789999999</v>
      </c>
      <c r="J30" s="17">
        <f t="shared" si="17"/>
        <v>865.11735543</v>
      </c>
      <c r="K30" s="17">
        <f t="shared" si="17"/>
        <v>876.0199878771</v>
      </c>
      <c r="L30" s="17">
        <f t="shared" si="17"/>
        <v>887.076675826527</v>
      </c>
      <c r="M30" s="17">
        <f t="shared" si="17"/>
        <v>898.2898604168613</v>
      </c>
      <c r="N30" s="17">
        <f t="shared" si="17"/>
        <v>909.6620252097405</v>
      </c>
      <c r="O30" s="17">
        <f t="shared" si="17"/>
        <v>921.1956969743227</v>
      </c>
      <c r="P30" s="17">
        <f t="shared" si="17"/>
        <v>932.8934464868003</v>
      </c>
      <c r="Q30" s="17">
        <f t="shared" si="17"/>
        <v>944.7578893452574</v>
      </c>
      <c r="R30" s="17">
        <f t="shared" si="17"/>
        <v>956.7916868001709</v>
      </c>
      <c r="S30" s="17">
        <f t="shared" si="17"/>
        <v>968.9975466008627</v>
      </c>
      <c r="T30" s="17">
        <f t="shared" si="17"/>
        <v>981.3782238582153</v>
      </c>
      <c r="U30" s="17">
        <f t="shared" si="17"/>
        <v>993.9365219239681</v>
      </c>
      <c r="V30" s="17">
        <f aca="true" t="shared" si="18" ref="V30:AK30">(V20+V25)</f>
        <v>1006.6752932869222</v>
      </c>
      <c r="W30" s="17">
        <f t="shared" si="18"/>
        <v>1019.5974404863798</v>
      </c>
      <c r="X30" s="17">
        <f t="shared" si="18"/>
        <v>1032.705917043164</v>
      </c>
      <c r="Y30" s="17">
        <f t="shared" si="18"/>
        <v>1046.003728408554</v>
      </c>
      <c r="Z30" s="17">
        <f t="shared" si="18"/>
        <v>1059.4939329314975</v>
      </c>
      <c r="AA30" s="17">
        <f t="shared" si="18"/>
        <v>1073.1796428444475</v>
      </c>
      <c r="AB30" s="17">
        <f t="shared" si="18"/>
        <v>1087.0640252681997</v>
      </c>
      <c r="AC30" s="17">
        <f t="shared" si="18"/>
        <v>1101.1503032360954</v>
      </c>
      <c r="AD30" s="17">
        <f t="shared" si="18"/>
        <v>1115.4417567379744</v>
      </c>
      <c r="AE30" s="17">
        <f t="shared" si="18"/>
        <v>1129.9417237842626</v>
      </c>
      <c r="AF30" s="17">
        <f t="shared" si="18"/>
        <v>1144.6536014905919</v>
      </c>
      <c r="AG30" s="17">
        <f t="shared" si="18"/>
        <v>1159.5808471833543</v>
      </c>
      <c r="AH30" s="17">
        <f t="shared" si="18"/>
        <v>1174.7269795266013</v>
      </c>
      <c r="AI30" s="17">
        <f t="shared" si="18"/>
        <v>1190.095579670709</v>
      </c>
      <c r="AJ30" s="17">
        <f t="shared" si="18"/>
        <v>1205.6902924232347</v>
      </c>
      <c r="AK30" s="17">
        <f t="shared" si="18"/>
        <v>1221.5148274424023</v>
      </c>
      <c r="AL30" s="17">
        <f aca="true" t="shared" si="19" ref="AL30:AT30">(AL20+AL25)</f>
        <v>1237.57296045366</v>
      </c>
      <c r="AM30" s="17">
        <f t="shared" si="19"/>
        <v>1253.868534489767</v>
      </c>
      <c r="AN30" s="17">
        <f t="shared" si="19"/>
        <v>1270.4054611548663</v>
      </c>
      <c r="AO30" s="17">
        <f t="shared" si="19"/>
        <v>1287.1877219130208</v>
      </c>
      <c r="AP30" s="17">
        <f t="shared" si="19"/>
        <v>1304.2193694016892</v>
      </c>
      <c r="AQ30" s="17">
        <f t="shared" si="19"/>
        <v>1321.5045287706346</v>
      </c>
      <c r="AR30" s="17">
        <f t="shared" si="19"/>
        <v>1339.047399046768</v>
      </c>
      <c r="AS30" s="17">
        <f t="shared" si="19"/>
        <v>1356.8522545254316</v>
      </c>
      <c r="AT30" s="17">
        <f t="shared" si="19"/>
        <v>1374.9234461886456</v>
      </c>
      <c r="AU30" s="7"/>
      <c r="AV30" s="8"/>
    </row>
    <row r="31" spans="1:48" ht="15.75">
      <c r="A31" s="3">
        <f t="shared" si="4"/>
        <v>31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8"/>
    </row>
    <row r="32" spans="1:48" ht="15.75">
      <c r="A32" s="3">
        <f t="shared" si="4"/>
        <v>32</v>
      </c>
      <c r="B32" s="19" t="s">
        <v>58</v>
      </c>
      <c r="C32" s="19"/>
      <c r="D32" s="19"/>
      <c r="E32" s="19"/>
      <c r="F32" s="19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8"/>
    </row>
    <row r="33" spans="1:48" ht="15.75">
      <c r="A33" s="3">
        <f t="shared" si="4"/>
        <v>33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8"/>
    </row>
    <row r="34" spans="1:48" ht="15.75">
      <c r="A34" s="3">
        <f aca="true" t="shared" si="20" ref="A34:A49">A33+1</f>
        <v>34</v>
      </c>
      <c r="B34" s="16" t="s">
        <v>59</v>
      </c>
      <c r="C34" s="16"/>
      <c r="D34" s="16"/>
      <c r="E34" s="16"/>
      <c r="F34" s="16"/>
      <c r="G34" s="1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8"/>
    </row>
    <row r="35" spans="1:48" ht="15.75">
      <c r="A35" s="3">
        <f t="shared" si="20"/>
        <v>35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8"/>
    </row>
    <row r="36" spans="1:48" ht="15.75">
      <c r="A36" s="3">
        <f t="shared" si="20"/>
        <v>36</v>
      </c>
      <c r="B36" s="10" t="s">
        <v>51</v>
      </c>
      <c r="C36" s="10"/>
      <c r="D36" s="7"/>
      <c r="E36" s="33">
        <f>Data_Entry!E25</f>
        <v>5</v>
      </c>
      <c r="F36" s="33">
        <f>Data_Entry!F25</f>
        <v>5</v>
      </c>
      <c r="G36" s="33">
        <f>Data_Entry!G25</f>
        <v>5</v>
      </c>
      <c r="H36" s="33">
        <f>Data_Entry!H25</f>
        <v>5</v>
      </c>
      <c r="I36" s="33">
        <f>Data_Entry!I25</f>
        <v>5</v>
      </c>
      <c r="J36" s="33">
        <f>Data_Entry!J25</f>
        <v>5</v>
      </c>
      <c r="K36" s="33">
        <f>Data_Entry!K25</f>
        <v>5</v>
      </c>
      <c r="L36" s="33">
        <f>Data_Entry!L25</f>
        <v>5</v>
      </c>
      <c r="M36" s="33">
        <f>Data_Entry!M25</f>
        <v>5</v>
      </c>
      <c r="N36" s="33">
        <f>Data_Entry!N25</f>
        <v>5</v>
      </c>
      <c r="O36" s="33">
        <f>Data_Entry!O25</f>
        <v>5</v>
      </c>
      <c r="P36" s="33">
        <f>Data_Entry!P25</f>
        <v>5</v>
      </c>
      <c r="Q36" s="33">
        <f>Data_Entry!Q25</f>
        <v>5</v>
      </c>
      <c r="R36" s="33">
        <f>Data_Entry!R25</f>
        <v>5</v>
      </c>
      <c r="S36" s="33">
        <f>Data_Entry!S25</f>
        <v>5</v>
      </c>
      <c r="T36" s="33">
        <f>Data_Entry!T25</f>
        <v>5</v>
      </c>
      <c r="U36" s="33">
        <f>Data_Entry!U25</f>
        <v>5</v>
      </c>
      <c r="V36" s="33">
        <f>Data_Entry!V25</f>
        <v>5</v>
      </c>
      <c r="W36" s="33">
        <f>Data_Entry!W25</f>
        <v>5</v>
      </c>
      <c r="X36" s="33">
        <f>Data_Entry!X25</f>
        <v>5</v>
      </c>
      <c r="Y36" s="33">
        <f>Data_Entry!Y25</f>
        <v>5</v>
      </c>
      <c r="Z36" s="33">
        <f>Data_Entry!Z25</f>
        <v>5</v>
      </c>
      <c r="AA36" s="33">
        <f>Data_Entry!AA25</f>
        <v>5</v>
      </c>
      <c r="AB36" s="33">
        <f>Data_Entry!AB25</f>
        <v>5</v>
      </c>
      <c r="AC36" s="33">
        <f>Data_Entry!AC25</f>
        <v>5</v>
      </c>
      <c r="AD36" s="33">
        <f>Data_Entry!AD25</f>
        <v>5</v>
      </c>
      <c r="AE36" s="33">
        <f>Data_Entry!AE25</f>
        <v>5</v>
      </c>
      <c r="AF36" s="33">
        <f>Data_Entry!AF25</f>
        <v>5</v>
      </c>
      <c r="AG36" s="33">
        <f>Data_Entry!AG25</f>
        <v>5</v>
      </c>
      <c r="AH36" s="33">
        <f>Data_Entry!AH25</f>
        <v>5</v>
      </c>
      <c r="AI36" s="33">
        <f>Data_Entry!AI25</f>
        <v>5</v>
      </c>
      <c r="AJ36" s="33">
        <f>Data_Entry!AJ25</f>
        <v>5</v>
      </c>
      <c r="AK36" s="33">
        <f>Data_Entry!AK25</f>
        <v>5</v>
      </c>
      <c r="AL36" s="33">
        <f>Data_Entry!AL25</f>
        <v>5</v>
      </c>
      <c r="AM36" s="33">
        <f>Data_Entry!AM25</f>
        <v>5</v>
      </c>
      <c r="AN36" s="33">
        <f>Data_Entry!AN25</f>
        <v>5</v>
      </c>
      <c r="AO36" s="33">
        <f>Data_Entry!AO25</f>
        <v>5</v>
      </c>
      <c r="AP36" s="33">
        <f>Data_Entry!AP25</f>
        <v>5</v>
      </c>
      <c r="AQ36" s="33">
        <f>Data_Entry!AQ25</f>
        <v>5</v>
      </c>
      <c r="AR36" s="33">
        <f>Data_Entry!AR25</f>
        <v>5</v>
      </c>
      <c r="AS36" s="33">
        <f>Data_Entry!AS25</f>
        <v>5</v>
      </c>
      <c r="AT36" s="33">
        <f>Data_Entry!AT25</f>
        <v>5</v>
      </c>
      <c r="AU36" s="13"/>
      <c r="AV36" s="20"/>
    </row>
    <row r="37" spans="1:48" ht="15.75">
      <c r="A37" s="3">
        <f t="shared" si="20"/>
        <v>37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8"/>
    </row>
    <row r="38" spans="1:48" ht="15.75">
      <c r="A38" s="3">
        <f t="shared" si="20"/>
        <v>38</v>
      </c>
      <c r="B38" s="10" t="s">
        <v>52</v>
      </c>
      <c r="C38" s="10"/>
      <c r="D38" s="7"/>
      <c r="E38" s="13"/>
      <c r="F38" s="17">
        <f aca="true" t="shared" si="21" ref="F38:AT38">$F$46</f>
        <v>18.869959809387282</v>
      </c>
      <c r="G38" s="17">
        <f t="shared" si="21"/>
        <v>18.869959809387282</v>
      </c>
      <c r="H38" s="17">
        <f t="shared" si="21"/>
        <v>18.869959809387282</v>
      </c>
      <c r="I38" s="17">
        <f t="shared" si="21"/>
        <v>18.869959809387282</v>
      </c>
      <c r="J38" s="17">
        <f t="shared" si="21"/>
        <v>18.869959809387282</v>
      </c>
      <c r="K38" s="17">
        <f t="shared" si="21"/>
        <v>18.869959809387282</v>
      </c>
      <c r="L38" s="17">
        <f t="shared" si="21"/>
        <v>18.869959809387282</v>
      </c>
      <c r="M38" s="17">
        <f t="shared" si="21"/>
        <v>18.869959809387282</v>
      </c>
      <c r="N38" s="17">
        <f t="shared" si="21"/>
        <v>18.869959809387282</v>
      </c>
      <c r="O38" s="17">
        <f t="shared" si="21"/>
        <v>18.869959809387282</v>
      </c>
      <c r="P38" s="17">
        <f t="shared" si="21"/>
        <v>18.869959809387282</v>
      </c>
      <c r="Q38" s="17">
        <f t="shared" si="21"/>
        <v>18.869959809387282</v>
      </c>
      <c r="R38" s="17">
        <f t="shared" si="21"/>
        <v>18.869959809387282</v>
      </c>
      <c r="S38" s="17">
        <f t="shared" si="21"/>
        <v>18.869959809387282</v>
      </c>
      <c r="T38" s="17">
        <f t="shared" si="21"/>
        <v>18.869959809387282</v>
      </c>
      <c r="U38" s="17">
        <f t="shared" si="21"/>
        <v>18.869959809387282</v>
      </c>
      <c r="V38" s="17">
        <f t="shared" si="21"/>
        <v>18.869959809387282</v>
      </c>
      <c r="W38" s="17">
        <f t="shared" si="21"/>
        <v>18.869959809387282</v>
      </c>
      <c r="X38" s="17">
        <f t="shared" si="21"/>
        <v>18.869959809387282</v>
      </c>
      <c r="Y38" s="17">
        <f t="shared" si="21"/>
        <v>18.869959809387282</v>
      </c>
      <c r="Z38" s="17">
        <f t="shared" si="21"/>
        <v>18.869959809387282</v>
      </c>
      <c r="AA38" s="17">
        <f t="shared" si="21"/>
        <v>18.869959809387282</v>
      </c>
      <c r="AB38" s="17">
        <f t="shared" si="21"/>
        <v>18.869959809387282</v>
      </c>
      <c r="AC38" s="17">
        <f t="shared" si="21"/>
        <v>18.869959809387282</v>
      </c>
      <c r="AD38" s="17">
        <f t="shared" si="21"/>
        <v>18.869959809387282</v>
      </c>
      <c r="AE38" s="17">
        <f t="shared" si="21"/>
        <v>18.869959809387282</v>
      </c>
      <c r="AF38" s="17">
        <f t="shared" si="21"/>
        <v>18.869959809387282</v>
      </c>
      <c r="AG38" s="17">
        <f t="shared" si="21"/>
        <v>18.869959809387282</v>
      </c>
      <c r="AH38" s="17">
        <f t="shared" si="21"/>
        <v>18.869959809387282</v>
      </c>
      <c r="AI38" s="17">
        <f t="shared" si="21"/>
        <v>18.869959809387282</v>
      </c>
      <c r="AJ38" s="17">
        <f t="shared" si="21"/>
        <v>18.869959809387282</v>
      </c>
      <c r="AK38" s="17">
        <f t="shared" si="21"/>
        <v>18.869959809387282</v>
      </c>
      <c r="AL38" s="17">
        <f t="shared" si="21"/>
        <v>18.869959809387282</v>
      </c>
      <c r="AM38" s="17">
        <f t="shared" si="21"/>
        <v>18.869959809387282</v>
      </c>
      <c r="AN38" s="17">
        <f t="shared" si="21"/>
        <v>18.869959809387282</v>
      </c>
      <c r="AO38" s="17">
        <f t="shared" si="21"/>
        <v>18.869959809387282</v>
      </c>
      <c r="AP38" s="17">
        <f t="shared" si="21"/>
        <v>18.869959809387282</v>
      </c>
      <c r="AQ38" s="17">
        <f t="shared" si="21"/>
        <v>18.869959809387282</v>
      </c>
      <c r="AR38" s="17">
        <f t="shared" si="21"/>
        <v>18.869959809387282</v>
      </c>
      <c r="AS38" s="17">
        <f t="shared" si="21"/>
        <v>18.869959809387282</v>
      </c>
      <c r="AT38" s="17">
        <f t="shared" si="21"/>
        <v>18.869959809387282</v>
      </c>
      <c r="AU38" s="7"/>
      <c r="AV38" s="8"/>
    </row>
    <row r="39" spans="1:48" ht="15.75">
      <c r="A39" s="3">
        <f t="shared" si="20"/>
        <v>39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8"/>
    </row>
    <row r="40" spans="1:48" ht="15.75">
      <c r="A40" s="3">
        <f t="shared" si="20"/>
        <v>40</v>
      </c>
      <c r="B40" s="21" t="s">
        <v>60</v>
      </c>
      <c r="C40" s="21"/>
      <c r="D40" s="21"/>
      <c r="E40" s="21"/>
      <c r="F40" s="21"/>
      <c r="G40" s="21"/>
      <c r="H40" s="21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8"/>
    </row>
    <row r="41" spans="1:48" ht="15.75">
      <c r="A41" s="3">
        <f t="shared" si="20"/>
        <v>41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8"/>
    </row>
    <row r="42" spans="1:48" ht="15.75">
      <c r="A42" s="3">
        <f t="shared" si="20"/>
        <v>42</v>
      </c>
      <c r="B42" s="10" t="s">
        <v>61</v>
      </c>
      <c r="C42" s="10"/>
      <c r="D42" s="7"/>
      <c r="E42" s="7"/>
      <c r="F42" s="7"/>
      <c r="G42" s="33">
        <f>Data_Entry!G28</f>
        <v>10</v>
      </c>
      <c r="H42" s="13"/>
      <c r="I42" s="1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8"/>
    </row>
    <row r="43" spans="1:48" ht="15.75">
      <c r="A43" s="3">
        <f t="shared" si="20"/>
        <v>43</v>
      </c>
      <c r="B43" s="10" t="s">
        <v>62</v>
      </c>
      <c r="C43" s="10"/>
      <c r="D43" s="10"/>
      <c r="E43" s="10"/>
      <c r="F43" s="7"/>
      <c r="G43" s="33">
        <f>Data_Entry!G29</f>
        <v>1</v>
      </c>
      <c r="H43" s="33">
        <f>Data_Entry!H29</f>
        <v>1</v>
      </c>
      <c r="I43" s="33">
        <f>Data_Entry!I29</f>
        <v>1</v>
      </c>
      <c r="J43" s="33">
        <f>Data_Entry!J29</f>
        <v>1</v>
      </c>
      <c r="K43" s="33">
        <f>Data_Entry!K29</f>
        <v>1</v>
      </c>
      <c r="L43" s="33">
        <f>Data_Entry!L29</f>
        <v>1</v>
      </c>
      <c r="M43" s="33">
        <f>Data_Entry!M29</f>
        <v>1</v>
      </c>
      <c r="N43" s="33">
        <f>Data_Entry!N29</f>
        <v>1</v>
      </c>
      <c r="O43" s="33">
        <f>Data_Entry!O29</f>
        <v>1</v>
      </c>
      <c r="P43" s="33">
        <f>Data_Entry!P29</f>
        <v>1</v>
      </c>
      <c r="Q43" s="33">
        <f>Data_Entry!Q29</f>
        <v>1</v>
      </c>
      <c r="R43" s="33">
        <f>Data_Entry!R29</f>
        <v>1</v>
      </c>
      <c r="S43" s="33">
        <f>Data_Entry!S29</f>
        <v>1</v>
      </c>
      <c r="T43" s="33">
        <f>Data_Entry!T29</f>
        <v>1</v>
      </c>
      <c r="U43" s="33">
        <f>Data_Entry!U29</f>
        <v>1</v>
      </c>
      <c r="V43" s="33">
        <f>Data_Entry!V29</f>
        <v>1</v>
      </c>
      <c r="W43" s="33">
        <f>Data_Entry!W29</f>
        <v>1</v>
      </c>
      <c r="X43" s="33">
        <f>Data_Entry!X29</f>
        <v>1</v>
      </c>
      <c r="Y43" s="33">
        <f>Data_Entry!Y29</f>
        <v>1</v>
      </c>
      <c r="Z43" s="33">
        <f>Data_Entry!Z29</f>
        <v>1</v>
      </c>
      <c r="AA43" s="33">
        <f>Data_Entry!AA29</f>
        <v>1</v>
      </c>
      <c r="AB43" s="33">
        <f>Data_Entry!AB29</f>
        <v>1</v>
      </c>
      <c r="AC43" s="33">
        <f>Data_Entry!AC29</f>
        <v>1</v>
      </c>
      <c r="AD43" s="33">
        <f>Data_Entry!AD29</f>
        <v>1</v>
      </c>
      <c r="AE43" s="33">
        <f>Data_Entry!AE29</f>
        <v>1</v>
      </c>
      <c r="AF43" s="33">
        <f>Data_Entry!AF29</f>
        <v>1</v>
      </c>
      <c r="AG43" s="33">
        <f>Data_Entry!AG29</f>
        <v>1</v>
      </c>
      <c r="AH43" s="33">
        <f>Data_Entry!AH29</f>
        <v>1</v>
      </c>
      <c r="AI43" s="33">
        <f>Data_Entry!AI29</f>
        <v>1</v>
      </c>
      <c r="AJ43" s="33">
        <f>Data_Entry!AJ29</f>
        <v>1</v>
      </c>
      <c r="AK43" s="33">
        <f>Data_Entry!AK29</f>
        <v>1</v>
      </c>
      <c r="AL43" s="33">
        <f>Data_Entry!AL29</f>
        <v>1</v>
      </c>
      <c r="AM43" s="33">
        <f>Data_Entry!AM29</f>
        <v>1</v>
      </c>
      <c r="AN43" s="33">
        <f>Data_Entry!AN29</f>
        <v>1</v>
      </c>
      <c r="AO43" s="33">
        <f>Data_Entry!AO29</f>
        <v>1</v>
      </c>
      <c r="AP43" s="33">
        <f>Data_Entry!AP29</f>
        <v>1</v>
      </c>
      <c r="AQ43" s="33">
        <f>Data_Entry!AQ29</f>
        <v>1</v>
      </c>
      <c r="AR43" s="33">
        <f>Data_Entry!AR29</f>
        <v>1</v>
      </c>
      <c r="AS43" s="33">
        <f>Data_Entry!AS29</f>
        <v>1</v>
      </c>
      <c r="AT43" s="33">
        <f>Data_Entry!AT29</f>
        <v>1</v>
      </c>
      <c r="AU43" s="7"/>
      <c r="AV43" s="8"/>
    </row>
    <row r="44" spans="1:48" ht="15.75">
      <c r="A44" s="3">
        <f t="shared" si="20"/>
        <v>44</v>
      </c>
      <c r="B44" s="10" t="s">
        <v>63</v>
      </c>
      <c r="C44" s="1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8"/>
    </row>
    <row r="45" spans="1:48" ht="15.75">
      <c r="A45" s="3">
        <f t="shared" si="20"/>
        <v>45</v>
      </c>
      <c r="B45" s="10" t="s">
        <v>72</v>
      </c>
      <c r="C45" s="10"/>
      <c r="D45" s="7"/>
      <c r="E45" s="7"/>
      <c r="F45" s="7"/>
      <c r="G45" s="22">
        <f aca="true" t="shared" si="22" ref="G45:V45">SUM(G42:G44)</f>
        <v>11</v>
      </c>
      <c r="H45" s="22">
        <f t="shared" si="22"/>
        <v>1</v>
      </c>
      <c r="I45" s="22">
        <f t="shared" si="22"/>
        <v>1</v>
      </c>
      <c r="J45" s="22">
        <f t="shared" si="22"/>
        <v>1</v>
      </c>
      <c r="K45" s="22">
        <f t="shared" si="22"/>
        <v>1</v>
      </c>
      <c r="L45" s="22">
        <f t="shared" si="22"/>
        <v>1</v>
      </c>
      <c r="M45" s="22">
        <f t="shared" si="22"/>
        <v>1</v>
      </c>
      <c r="N45" s="22">
        <f t="shared" si="22"/>
        <v>1</v>
      </c>
      <c r="O45" s="22">
        <f t="shared" si="22"/>
        <v>1</v>
      </c>
      <c r="P45" s="22">
        <f t="shared" si="22"/>
        <v>1</v>
      </c>
      <c r="Q45" s="22">
        <f t="shared" si="22"/>
        <v>1</v>
      </c>
      <c r="R45" s="22">
        <f t="shared" si="22"/>
        <v>1</v>
      </c>
      <c r="S45" s="22">
        <f t="shared" si="22"/>
        <v>1</v>
      </c>
      <c r="T45" s="22">
        <f t="shared" si="22"/>
        <v>1</v>
      </c>
      <c r="U45" s="22">
        <f t="shared" si="22"/>
        <v>1</v>
      </c>
      <c r="V45" s="22">
        <f t="shared" si="22"/>
        <v>1</v>
      </c>
      <c r="W45" s="22">
        <f aca="true" t="shared" si="23" ref="W45:AL45">SUM(W42:W44)</f>
        <v>1</v>
      </c>
      <c r="X45" s="22">
        <f t="shared" si="23"/>
        <v>1</v>
      </c>
      <c r="Y45" s="22">
        <f t="shared" si="23"/>
        <v>1</v>
      </c>
      <c r="Z45" s="22">
        <f t="shared" si="23"/>
        <v>1</v>
      </c>
      <c r="AA45" s="22">
        <f t="shared" si="23"/>
        <v>1</v>
      </c>
      <c r="AB45" s="22">
        <f t="shared" si="23"/>
        <v>1</v>
      </c>
      <c r="AC45" s="22">
        <f t="shared" si="23"/>
        <v>1</v>
      </c>
      <c r="AD45" s="22">
        <f t="shared" si="23"/>
        <v>1</v>
      </c>
      <c r="AE45" s="22">
        <f t="shared" si="23"/>
        <v>1</v>
      </c>
      <c r="AF45" s="22">
        <f t="shared" si="23"/>
        <v>1</v>
      </c>
      <c r="AG45" s="22">
        <f t="shared" si="23"/>
        <v>1</v>
      </c>
      <c r="AH45" s="22">
        <f t="shared" si="23"/>
        <v>1</v>
      </c>
      <c r="AI45" s="22">
        <f t="shared" si="23"/>
        <v>1</v>
      </c>
      <c r="AJ45" s="22">
        <f t="shared" si="23"/>
        <v>1</v>
      </c>
      <c r="AK45" s="22">
        <f t="shared" si="23"/>
        <v>1</v>
      </c>
      <c r="AL45" s="22">
        <f t="shared" si="23"/>
        <v>1</v>
      </c>
      <c r="AM45" s="22">
        <f aca="true" t="shared" si="24" ref="AM45:AT45">SUM(AM42:AM44)</f>
        <v>1</v>
      </c>
      <c r="AN45" s="22">
        <f t="shared" si="24"/>
        <v>1</v>
      </c>
      <c r="AO45" s="22">
        <f t="shared" si="24"/>
        <v>1</v>
      </c>
      <c r="AP45" s="22">
        <f t="shared" si="24"/>
        <v>1</v>
      </c>
      <c r="AQ45" s="22">
        <f t="shared" si="24"/>
        <v>1</v>
      </c>
      <c r="AR45" s="22">
        <f t="shared" si="24"/>
        <v>1</v>
      </c>
      <c r="AS45" s="22">
        <f t="shared" si="24"/>
        <v>1</v>
      </c>
      <c r="AT45" s="22">
        <f t="shared" si="24"/>
        <v>1</v>
      </c>
      <c r="AU45" s="7"/>
      <c r="AV45" s="8"/>
    </row>
    <row r="46" spans="1:48" ht="15.75">
      <c r="A46" s="3">
        <f t="shared" si="20"/>
        <v>46</v>
      </c>
      <c r="B46" s="10" t="s">
        <v>73</v>
      </c>
      <c r="C46" s="10"/>
      <c r="D46" s="10"/>
      <c r="E46" s="7"/>
      <c r="F46" s="17">
        <f>NPV(AW69,G45:AT45)</f>
        <v>18.869959809387282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8"/>
    </row>
    <row r="47" spans="1:48" ht="15.75">
      <c r="A47" s="3">
        <f t="shared" si="20"/>
        <v>47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8"/>
    </row>
    <row r="48" spans="1:48" ht="15.75">
      <c r="A48" s="3">
        <f t="shared" si="20"/>
        <v>48</v>
      </c>
      <c r="B48" s="16" t="s">
        <v>64</v>
      </c>
      <c r="C48" s="16"/>
      <c r="D48" s="16"/>
      <c r="E48" s="16"/>
      <c r="F48" s="16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8"/>
    </row>
    <row r="49" spans="1:48" ht="15.75">
      <c r="A49" s="3">
        <f t="shared" si="20"/>
        <v>49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8"/>
    </row>
    <row r="50" spans="1:48" ht="15.75">
      <c r="A50" s="3">
        <f aca="true" t="shared" si="25" ref="A50:A65">A49+1</f>
        <v>50</v>
      </c>
      <c r="B50" s="10" t="s">
        <v>51</v>
      </c>
      <c r="C50" s="10"/>
      <c r="D50" s="7"/>
      <c r="E50" s="33">
        <f>Data_Entry!E33</f>
        <v>75</v>
      </c>
      <c r="F50" s="33">
        <f>Data_Entry!F33</f>
        <v>75</v>
      </c>
      <c r="G50" s="33">
        <f>Data_Entry!G33</f>
        <v>75</v>
      </c>
      <c r="H50" s="33">
        <f>Data_Entry!H33</f>
        <v>75</v>
      </c>
      <c r="I50" s="33">
        <f>Data_Entry!I33</f>
        <v>75</v>
      </c>
      <c r="J50" s="33">
        <f>Data_Entry!J33</f>
        <v>75</v>
      </c>
      <c r="K50" s="33">
        <f>Data_Entry!K33</f>
        <v>75</v>
      </c>
      <c r="L50" s="33">
        <f>Data_Entry!L33</f>
        <v>75</v>
      </c>
      <c r="M50" s="33">
        <f>Data_Entry!M33</f>
        <v>75</v>
      </c>
      <c r="N50" s="33">
        <f>Data_Entry!N33</f>
        <v>75</v>
      </c>
      <c r="O50" s="33">
        <f>Data_Entry!O33</f>
        <v>75</v>
      </c>
      <c r="P50" s="33">
        <f>Data_Entry!P33</f>
        <v>75</v>
      </c>
      <c r="Q50" s="33">
        <f>Data_Entry!Q33</f>
        <v>75</v>
      </c>
      <c r="R50" s="33">
        <f>Data_Entry!R33</f>
        <v>75</v>
      </c>
      <c r="S50" s="33">
        <f>Data_Entry!S33</f>
        <v>75</v>
      </c>
      <c r="T50" s="33">
        <f>Data_Entry!T33</f>
        <v>75</v>
      </c>
      <c r="U50" s="33">
        <f>Data_Entry!U33</f>
        <v>75</v>
      </c>
      <c r="V50" s="33">
        <f>Data_Entry!V33</f>
        <v>75</v>
      </c>
      <c r="W50" s="33">
        <f>Data_Entry!W33</f>
        <v>75</v>
      </c>
      <c r="X50" s="33">
        <f>Data_Entry!X33</f>
        <v>75</v>
      </c>
      <c r="Y50" s="33">
        <f>Data_Entry!Y33</f>
        <v>75</v>
      </c>
      <c r="Z50" s="33">
        <f>Data_Entry!Z33</f>
        <v>75</v>
      </c>
      <c r="AA50" s="33">
        <f>Data_Entry!AA33</f>
        <v>75</v>
      </c>
      <c r="AB50" s="33">
        <f>Data_Entry!AB33</f>
        <v>75</v>
      </c>
      <c r="AC50" s="33">
        <f>Data_Entry!AC33</f>
        <v>75</v>
      </c>
      <c r="AD50" s="33">
        <f>Data_Entry!AD33</f>
        <v>75</v>
      </c>
      <c r="AE50" s="33">
        <f>Data_Entry!AE33</f>
        <v>75</v>
      </c>
      <c r="AF50" s="33">
        <f>Data_Entry!AF33</f>
        <v>75</v>
      </c>
      <c r="AG50" s="33">
        <f>Data_Entry!AG33</f>
        <v>75</v>
      </c>
      <c r="AH50" s="33">
        <f>Data_Entry!AH33</f>
        <v>75</v>
      </c>
      <c r="AI50" s="33">
        <f>Data_Entry!AI33</f>
        <v>75</v>
      </c>
      <c r="AJ50" s="33">
        <f>Data_Entry!AJ33</f>
        <v>75</v>
      </c>
      <c r="AK50" s="33">
        <f>Data_Entry!AK33</f>
        <v>75</v>
      </c>
      <c r="AL50" s="33">
        <f>Data_Entry!AL33</f>
        <v>75</v>
      </c>
      <c r="AM50" s="33">
        <f>Data_Entry!AM33</f>
        <v>75</v>
      </c>
      <c r="AN50" s="33">
        <f>Data_Entry!AN33</f>
        <v>75</v>
      </c>
      <c r="AO50" s="33">
        <f>Data_Entry!AO33</f>
        <v>75</v>
      </c>
      <c r="AP50" s="33">
        <f>Data_Entry!AP33</f>
        <v>75</v>
      </c>
      <c r="AQ50" s="33">
        <f>Data_Entry!AQ33</f>
        <v>75</v>
      </c>
      <c r="AR50" s="33">
        <f>Data_Entry!AR33</f>
        <v>75</v>
      </c>
      <c r="AS50" s="33">
        <f>Data_Entry!AS33</f>
        <v>75</v>
      </c>
      <c r="AT50" s="33">
        <f>Data_Entry!AT33</f>
        <v>75</v>
      </c>
      <c r="AU50" s="7"/>
      <c r="AV50" s="8"/>
    </row>
    <row r="51" spans="1:48" ht="15.75">
      <c r="A51" s="3">
        <f t="shared" si="25"/>
        <v>51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8"/>
    </row>
    <row r="52" spans="1:48" ht="15.75">
      <c r="A52" s="3">
        <f t="shared" si="25"/>
        <v>52</v>
      </c>
      <c r="B52" s="16" t="s">
        <v>65</v>
      </c>
      <c r="C52" s="16"/>
      <c r="D52" s="16"/>
      <c r="E52" s="16"/>
      <c r="F52" s="16"/>
      <c r="G52" s="16"/>
      <c r="H52" s="16"/>
      <c r="I52" s="16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7"/>
      <c r="AV52" s="8"/>
    </row>
    <row r="53" spans="1:48" ht="15.75">
      <c r="A53" s="3">
        <f t="shared" si="25"/>
        <v>53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8"/>
    </row>
    <row r="54" spans="1:48" ht="15.75">
      <c r="A54" s="3">
        <f t="shared" si="25"/>
        <v>54</v>
      </c>
      <c r="B54" s="10" t="s">
        <v>52</v>
      </c>
      <c r="C54" s="10"/>
      <c r="D54" s="7"/>
      <c r="E54" s="13"/>
      <c r="F54" s="13"/>
      <c r="G54" s="17">
        <f aca="true" t="shared" si="26" ref="G54:V54">-G74*1.05</f>
        <v>-88593.75</v>
      </c>
      <c r="H54" s="17">
        <f t="shared" si="26"/>
        <v>-88593.75</v>
      </c>
      <c r="I54" s="17">
        <f t="shared" si="26"/>
        <v>-88593.75</v>
      </c>
      <c r="J54" s="17">
        <f t="shared" si="26"/>
        <v>-88593.75</v>
      </c>
      <c r="K54" s="17">
        <f t="shared" si="26"/>
        <v>-88593.75</v>
      </c>
      <c r="L54" s="17">
        <f t="shared" si="26"/>
        <v>-88593.75</v>
      </c>
      <c r="M54" s="17">
        <f t="shared" si="26"/>
        <v>-88593.75</v>
      </c>
      <c r="N54" s="17">
        <f t="shared" si="26"/>
        <v>-88593.75</v>
      </c>
      <c r="O54" s="17">
        <f t="shared" si="26"/>
        <v>-88593.75</v>
      </c>
      <c r="P54" s="17">
        <f t="shared" si="26"/>
        <v>-88593.75</v>
      </c>
      <c r="Q54" s="17">
        <f t="shared" si="26"/>
        <v>-88593.75</v>
      </c>
      <c r="R54" s="17">
        <f t="shared" si="26"/>
        <v>-88593.75</v>
      </c>
      <c r="S54" s="17">
        <f t="shared" si="26"/>
        <v>-88593.75</v>
      </c>
      <c r="T54" s="17">
        <f t="shared" si="26"/>
        <v>-88593.75</v>
      </c>
      <c r="U54" s="17">
        <f t="shared" si="26"/>
        <v>-88593.75</v>
      </c>
      <c r="V54" s="17">
        <f t="shared" si="26"/>
        <v>-88593.75</v>
      </c>
      <c r="W54" s="17">
        <f aca="true" t="shared" si="27" ref="W54:AL54">-W74*1.05</f>
        <v>-88593.75</v>
      </c>
      <c r="X54" s="17">
        <f t="shared" si="27"/>
        <v>-88593.75</v>
      </c>
      <c r="Y54" s="17">
        <f t="shared" si="27"/>
        <v>-88593.75</v>
      </c>
      <c r="Z54" s="17">
        <f t="shared" si="27"/>
        <v>-88593.75</v>
      </c>
      <c r="AA54" s="17">
        <f t="shared" si="27"/>
        <v>-88593.75</v>
      </c>
      <c r="AB54" s="17">
        <f t="shared" si="27"/>
        <v>-88593.75</v>
      </c>
      <c r="AC54" s="17">
        <f t="shared" si="27"/>
        <v>-88593.75</v>
      </c>
      <c r="AD54" s="17">
        <f t="shared" si="27"/>
        <v>-88593.75</v>
      </c>
      <c r="AE54" s="17">
        <f t="shared" si="27"/>
        <v>-88593.75</v>
      </c>
      <c r="AF54" s="17">
        <f t="shared" si="27"/>
        <v>-88593.75</v>
      </c>
      <c r="AG54" s="17">
        <f t="shared" si="27"/>
        <v>-88593.75</v>
      </c>
      <c r="AH54" s="17">
        <f t="shared" si="27"/>
        <v>-88593.75</v>
      </c>
      <c r="AI54" s="17">
        <f t="shared" si="27"/>
        <v>-88593.75</v>
      </c>
      <c r="AJ54" s="17">
        <f t="shared" si="27"/>
        <v>-88593.75</v>
      </c>
      <c r="AK54" s="17">
        <f t="shared" si="27"/>
        <v>-88593.75</v>
      </c>
      <c r="AL54" s="17">
        <f t="shared" si="27"/>
        <v>-88593.75</v>
      </c>
      <c r="AM54" s="17">
        <f aca="true" t="shared" si="28" ref="AM54:AT54">-AM74*1.05</f>
        <v>-88593.75</v>
      </c>
      <c r="AN54" s="17">
        <f t="shared" si="28"/>
        <v>-88593.75</v>
      </c>
      <c r="AO54" s="17">
        <f t="shared" si="28"/>
        <v>-88593.75</v>
      </c>
      <c r="AP54" s="17">
        <f t="shared" si="28"/>
        <v>-88593.75</v>
      </c>
      <c r="AQ54" s="17">
        <f t="shared" si="28"/>
        <v>-88593.75</v>
      </c>
      <c r="AR54" s="17">
        <f t="shared" si="28"/>
        <v>-88593.75</v>
      </c>
      <c r="AS54" s="17">
        <f t="shared" si="28"/>
        <v>-88593.75</v>
      </c>
      <c r="AT54" s="17">
        <f t="shared" si="28"/>
        <v>-88593.75</v>
      </c>
      <c r="AU54" s="7"/>
      <c r="AV54" s="8"/>
    </row>
    <row r="55" spans="1:48" ht="15.75">
      <c r="A55" s="3">
        <f t="shared" si="25"/>
        <v>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8"/>
    </row>
    <row r="56" spans="1:48" ht="15.75">
      <c r="A56" s="3">
        <f t="shared" si="25"/>
        <v>56</v>
      </c>
      <c r="B56" s="16" t="s">
        <v>66</v>
      </c>
      <c r="C56" s="16"/>
      <c r="D56" s="16"/>
      <c r="E56" s="16"/>
      <c r="F56" s="16"/>
      <c r="G56" s="1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8"/>
    </row>
    <row r="57" spans="1:48" ht="15.75">
      <c r="A57" s="3">
        <f t="shared" si="25"/>
        <v>57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8"/>
    </row>
    <row r="58" spans="1:48" ht="15.75">
      <c r="A58" s="3">
        <f t="shared" si="25"/>
        <v>58</v>
      </c>
      <c r="B58" s="10" t="s">
        <v>51</v>
      </c>
      <c r="C58" s="10"/>
      <c r="D58" s="7"/>
      <c r="E58" s="33">
        <f>Data_Entry!E39</f>
        <v>5</v>
      </c>
      <c r="F58" s="33">
        <f>Data_Entry!F39</f>
        <v>5</v>
      </c>
      <c r="G58" s="33">
        <f>Data_Entry!G39</f>
        <v>0</v>
      </c>
      <c r="H58" s="33">
        <f>Data_Entry!H39</f>
        <v>5</v>
      </c>
      <c r="I58" s="33">
        <f>Data_Entry!I39</f>
        <v>5</v>
      </c>
      <c r="J58" s="33">
        <f>Data_Entry!J39</f>
        <v>5</v>
      </c>
      <c r="K58" s="33">
        <f>Data_Entry!K39</f>
        <v>5</v>
      </c>
      <c r="L58" s="33">
        <f>Data_Entry!L39</f>
        <v>5</v>
      </c>
      <c r="M58" s="33">
        <f>Data_Entry!M39</f>
        <v>5</v>
      </c>
      <c r="N58" s="33">
        <f>Data_Entry!N39</f>
        <v>5</v>
      </c>
      <c r="O58" s="33">
        <f>Data_Entry!O39</f>
        <v>5</v>
      </c>
      <c r="P58" s="33">
        <f>Data_Entry!P39</f>
        <v>5</v>
      </c>
      <c r="Q58" s="33">
        <f>Data_Entry!Q39</f>
        <v>5</v>
      </c>
      <c r="R58" s="33">
        <f>Data_Entry!R39</f>
        <v>5</v>
      </c>
      <c r="S58" s="33">
        <f>Data_Entry!S39</f>
        <v>5</v>
      </c>
      <c r="T58" s="33">
        <f>Data_Entry!T39</f>
        <v>5</v>
      </c>
      <c r="U58" s="33">
        <f>Data_Entry!U39</f>
        <v>5</v>
      </c>
      <c r="V58" s="33">
        <f>Data_Entry!V39</f>
        <v>5</v>
      </c>
      <c r="W58" s="33">
        <f>Data_Entry!W39</f>
        <v>5</v>
      </c>
      <c r="X58" s="33">
        <f>Data_Entry!X39</f>
        <v>5</v>
      </c>
      <c r="Y58" s="33">
        <f>Data_Entry!Y39</f>
        <v>5</v>
      </c>
      <c r="Z58" s="33">
        <f>Data_Entry!Z39</f>
        <v>5</v>
      </c>
      <c r="AA58" s="33">
        <f>Data_Entry!AA39</f>
        <v>5</v>
      </c>
      <c r="AB58" s="33">
        <f>Data_Entry!AB39</f>
        <v>5</v>
      </c>
      <c r="AC58" s="33">
        <f>Data_Entry!AC39</f>
        <v>5</v>
      </c>
      <c r="AD58" s="33">
        <f>Data_Entry!AD39</f>
        <v>5</v>
      </c>
      <c r="AE58" s="33">
        <f>Data_Entry!AE39</f>
        <v>5</v>
      </c>
      <c r="AF58" s="33">
        <f>Data_Entry!AF39</f>
        <v>5</v>
      </c>
      <c r="AG58" s="33">
        <f>Data_Entry!AG39</f>
        <v>5</v>
      </c>
      <c r="AH58" s="33">
        <f>Data_Entry!AH39</f>
        <v>5</v>
      </c>
      <c r="AI58" s="33">
        <f>Data_Entry!AI39</f>
        <v>5</v>
      </c>
      <c r="AJ58" s="33">
        <f>Data_Entry!AJ39</f>
        <v>5</v>
      </c>
      <c r="AK58" s="33">
        <f>Data_Entry!AK39</f>
        <v>5</v>
      </c>
      <c r="AL58" s="33">
        <f>Data_Entry!AL39</f>
        <v>5</v>
      </c>
      <c r="AM58" s="33">
        <f>Data_Entry!AM39</f>
        <v>5</v>
      </c>
      <c r="AN58" s="33">
        <f>Data_Entry!AN39</f>
        <v>5</v>
      </c>
      <c r="AO58" s="33">
        <f>Data_Entry!AO39</f>
        <v>5</v>
      </c>
      <c r="AP58" s="33">
        <f>Data_Entry!AP39</f>
        <v>5</v>
      </c>
      <c r="AQ58" s="33">
        <f>Data_Entry!AQ39</f>
        <v>5</v>
      </c>
      <c r="AR58" s="33">
        <f>Data_Entry!AR39</f>
        <v>5</v>
      </c>
      <c r="AS58" s="33">
        <f>Data_Entry!AS39</f>
        <v>5</v>
      </c>
      <c r="AT58" s="33">
        <f>Data_Entry!AT39</f>
        <v>5</v>
      </c>
      <c r="AU58" s="13"/>
      <c r="AV58" s="20"/>
    </row>
    <row r="59" spans="1:48" ht="15.75">
      <c r="A59" s="3">
        <f t="shared" si="25"/>
        <v>59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8"/>
    </row>
    <row r="60" spans="1:48" ht="15.75">
      <c r="A60" s="3">
        <f t="shared" si="25"/>
        <v>60</v>
      </c>
      <c r="B60" s="10" t="s">
        <v>52</v>
      </c>
      <c r="C60" s="10"/>
      <c r="D60" s="7"/>
      <c r="E60" s="13"/>
      <c r="F60" s="33">
        <f>Data_Entry!F40</f>
        <v>30</v>
      </c>
      <c r="G60" s="33">
        <f>Data_Entry!G40</f>
        <v>30</v>
      </c>
      <c r="H60" s="33">
        <f>Data_Entry!H40</f>
        <v>30</v>
      </c>
      <c r="I60" s="33">
        <f>Data_Entry!I40</f>
        <v>30</v>
      </c>
      <c r="J60" s="33">
        <f>Data_Entry!J40</f>
        <v>30</v>
      </c>
      <c r="K60" s="33">
        <f>Data_Entry!K40</f>
        <v>30</v>
      </c>
      <c r="L60" s="33">
        <f>Data_Entry!L40</f>
        <v>30</v>
      </c>
      <c r="M60" s="33">
        <f>Data_Entry!M40</f>
        <v>30</v>
      </c>
      <c r="N60" s="33">
        <f>Data_Entry!N40</f>
        <v>30</v>
      </c>
      <c r="O60" s="33">
        <f>Data_Entry!O40</f>
        <v>30</v>
      </c>
      <c r="P60" s="33">
        <f>Data_Entry!P40</f>
        <v>30</v>
      </c>
      <c r="Q60" s="33">
        <f>Data_Entry!Q40</f>
        <v>30</v>
      </c>
      <c r="R60" s="33">
        <f>Data_Entry!R40</f>
        <v>30</v>
      </c>
      <c r="S60" s="33">
        <f>Data_Entry!S40</f>
        <v>30</v>
      </c>
      <c r="T60" s="33">
        <f>Data_Entry!T40</f>
        <v>30</v>
      </c>
      <c r="U60" s="33">
        <f>Data_Entry!U40</f>
        <v>30</v>
      </c>
      <c r="V60" s="33">
        <f>Data_Entry!V40</f>
        <v>30</v>
      </c>
      <c r="W60" s="33">
        <f>Data_Entry!W40</f>
        <v>30</v>
      </c>
      <c r="X60" s="33">
        <f>Data_Entry!X40</f>
        <v>30</v>
      </c>
      <c r="Y60" s="33">
        <f>Data_Entry!Y40</f>
        <v>30</v>
      </c>
      <c r="Z60" s="33">
        <f>Data_Entry!Z40</f>
        <v>30</v>
      </c>
      <c r="AA60" s="33">
        <f>Data_Entry!AA40</f>
        <v>30</v>
      </c>
      <c r="AB60" s="33">
        <f>Data_Entry!AB40</f>
        <v>30</v>
      </c>
      <c r="AC60" s="33">
        <f>Data_Entry!AC40</f>
        <v>30</v>
      </c>
      <c r="AD60" s="33">
        <f>Data_Entry!AD40</f>
        <v>30</v>
      </c>
      <c r="AE60" s="33">
        <f>Data_Entry!AE40</f>
        <v>30</v>
      </c>
      <c r="AF60" s="33">
        <f>Data_Entry!AF40</f>
        <v>30</v>
      </c>
      <c r="AG60" s="33">
        <f>Data_Entry!AG40</f>
        <v>30</v>
      </c>
      <c r="AH60" s="33">
        <f>Data_Entry!AH40</f>
        <v>30</v>
      </c>
      <c r="AI60" s="33">
        <f>Data_Entry!AI40</f>
        <v>30</v>
      </c>
      <c r="AJ60" s="33">
        <f>Data_Entry!AJ40</f>
        <v>30</v>
      </c>
      <c r="AK60" s="33">
        <f>Data_Entry!AK40</f>
        <v>30</v>
      </c>
      <c r="AL60" s="33">
        <f>Data_Entry!AL40</f>
        <v>30</v>
      </c>
      <c r="AM60" s="33">
        <f>Data_Entry!AM40</f>
        <v>30</v>
      </c>
      <c r="AN60" s="33">
        <f>Data_Entry!AN40</f>
        <v>30</v>
      </c>
      <c r="AO60" s="33">
        <f>Data_Entry!AO40</f>
        <v>30</v>
      </c>
      <c r="AP60" s="33">
        <f>Data_Entry!AP40</f>
        <v>30</v>
      </c>
      <c r="AQ60" s="33">
        <f>Data_Entry!AQ40</f>
        <v>30</v>
      </c>
      <c r="AR60" s="33">
        <f>Data_Entry!AR40</f>
        <v>30</v>
      </c>
      <c r="AS60" s="33">
        <f>Data_Entry!AS40</f>
        <v>30</v>
      </c>
      <c r="AT60" s="33">
        <f>Data_Entry!AT40</f>
        <v>30</v>
      </c>
      <c r="AU60" s="13"/>
      <c r="AV60" s="20"/>
    </row>
    <row r="61" spans="1:48" ht="15.75">
      <c r="A61" s="3">
        <f t="shared" si="25"/>
        <v>61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8"/>
    </row>
    <row r="62" spans="1:48" ht="15.75">
      <c r="A62" s="3">
        <f t="shared" si="25"/>
        <v>62</v>
      </c>
      <c r="B62" s="16" t="s">
        <v>74</v>
      </c>
      <c r="C62" s="16"/>
      <c r="D62" s="16"/>
      <c r="E62" s="1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23" t="s">
        <v>75</v>
      </c>
      <c r="AV62" s="24"/>
    </row>
    <row r="63" spans="1:48" ht="15.75">
      <c r="A63" s="3">
        <f t="shared" si="25"/>
        <v>63</v>
      </c>
      <c r="B63" s="10" t="s">
        <v>76</v>
      </c>
      <c r="C63" s="10"/>
      <c r="D63" s="10"/>
      <c r="E63" s="7"/>
      <c r="F63" s="7"/>
      <c r="G63" s="17">
        <f aca="true" t="shared" si="29" ref="G63:V63">(G67-F67)-(G65-F65)</f>
        <v>1644695</v>
      </c>
      <c r="H63" s="17">
        <f t="shared" si="29"/>
        <v>1638597.1999999955</v>
      </c>
      <c r="I63" s="17">
        <f t="shared" si="29"/>
        <v>1632971.7340000048</v>
      </c>
      <c r="J63" s="17">
        <f t="shared" si="29"/>
        <v>1627811.5712599978</v>
      </c>
      <c r="K63" s="17">
        <f t="shared" si="29"/>
        <v>1623109.9341309965</v>
      </c>
      <c r="L63" s="17">
        <f t="shared" si="29"/>
        <v>1618860.2936828136</v>
      </c>
      <c r="M63" s="17">
        <f t="shared" si="29"/>
        <v>1615056.3654614985</v>
      </c>
      <c r="N63" s="17">
        <f t="shared" si="29"/>
        <v>1611692.1053742543</v>
      </c>
      <c r="O63" s="17">
        <f t="shared" si="29"/>
        <v>1608761.7056991085</v>
      </c>
      <c r="P63" s="17">
        <f t="shared" si="29"/>
        <v>1606259.591217719</v>
      </c>
      <c r="Q63" s="17">
        <f t="shared" si="29"/>
        <v>1604180.4154685736</v>
      </c>
      <c r="R63" s="17">
        <f t="shared" si="29"/>
        <v>1602519.0571189784</v>
      </c>
      <c r="S63" s="17">
        <f t="shared" si="29"/>
        <v>1601270.6164533496</v>
      </c>
      <c r="T63" s="17">
        <f t="shared" si="29"/>
        <v>1600430.4119762704</v>
      </c>
      <c r="U63" s="17">
        <f t="shared" si="29"/>
        <v>1599993.977128014</v>
      </c>
      <c r="V63" s="17">
        <f t="shared" si="29"/>
        <v>1599957.0571108758</v>
      </c>
      <c r="W63" s="17">
        <f aca="true" t="shared" si="30" ref="W63:AL63">(W67-V67)-(W65-V65)</f>
        <v>1600315.6058244333</v>
      </c>
      <c r="X63" s="17">
        <f t="shared" si="30"/>
        <v>1601065.7829079926</v>
      </c>
      <c r="Y63" s="17">
        <f t="shared" si="30"/>
        <v>1602203.950888507</v>
      </c>
      <c r="Z63" s="17">
        <f t="shared" si="30"/>
        <v>1603726.6724323519</v>
      </c>
      <c r="AA63" s="17">
        <f t="shared" si="30"/>
        <v>1605630.707699161</v>
      </c>
      <c r="AB63" s="17">
        <f t="shared" si="30"/>
        <v>1607913.011796575</v>
      </c>
      <c r="AC63" s="17">
        <f t="shared" si="30"/>
        <v>1610570.7323339581</v>
      </c>
      <c r="AD63" s="17">
        <f t="shared" si="30"/>
        <v>1613601.2070738599</v>
      </c>
      <c r="AE63" s="17">
        <f t="shared" si="30"/>
        <v>1617001.9616798628</v>
      </c>
      <c r="AF63" s="17">
        <f t="shared" si="30"/>
        <v>1620770.7075592391</v>
      </c>
      <c r="AG63" s="17">
        <f t="shared" si="30"/>
        <v>1624905.3397993837</v>
      </c>
      <c r="AH63" s="17">
        <f t="shared" si="30"/>
        <v>1629403.9351964612</v>
      </c>
      <c r="AI63" s="17">
        <f t="shared" si="30"/>
        <v>1634264.750375364</v>
      </c>
      <c r="AJ63" s="17">
        <f t="shared" si="30"/>
        <v>1639486.2199994996</v>
      </c>
      <c r="AK63" s="17">
        <f t="shared" si="30"/>
        <v>1645066.9550694078</v>
      </c>
      <c r="AL63" s="17">
        <f t="shared" si="30"/>
        <v>1651005.741309287</v>
      </c>
      <c r="AM63" s="17">
        <f aca="true" t="shared" si="31" ref="AM63:AT63">(AM67-AL67)-(AM65-AL65)</f>
        <v>1657301.5376400482</v>
      </c>
      <c r="AN63" s="17">
        <f t="shared" si="31"/>
        <v>1663953.4747381452</v>
      </c>
      <c r="AO63" s="17">
        <f t="shared" si="31"/>
        <v>1670960.8536790973</v>
      </c>
      <c r="AP63" s="17">
        <f t="shared" si="31"/>
        <v>1678323.144664877</v>
      </c>
      <c r="AQ63" s="17">
        <f t="shared" si="31"/>
        <v>1686039.9858340938</v>
      </c>
      <c r="AR63" s="17">
        <f t="shared" si="31"/>
        <v>1694111.1821545633</v>
      </c>
      <c r="AS63" s="17">
        <f t="shared" si="31"/>
        <v>1702536.7043967294</v>
      </c>
      <c r="AT63" s="17">
        <f t="shared" si="31"/>
        <v>1711316.6881879456</v>
      </c>
      <c r="AU63" s="17">
        <f>SUM(G63:AT63)</f>
        <v>65207643.889323294</v>
      </c>
      <c r="AV63" s="25"/>
    </row>
    <row r="64" spans="1:48" ht="15.75">
      <c r="A64" s="3">
        <f t="shared" si="25"/>
        <v>64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8"/>
    </row>
    <row r="65" spans="1:48" ht="15.75">
      <c r="A65" s="3">
        <f t="shared" si="25"/>
        <v>65</v>
      </c>
      <c r="B65" s="10" t="s">
        <v>77</v>
      </c>
      <c r="C65" s="10"/>
      <c r="D65" s="10"/>
      <c r="E65" s="17">
        <f aca="true" t="shared" si="32" ref="E65:T65">E5*E28</f>
        <v>65625000</v>
      </c>
      <c r="F65" s="17">
        <f t="shared" si="32"/>
        <v>41150000</v>
      </c>
      <c r="G65" s="17">
        <f t="shared" si="32"/>
        <v>40020805</v>
      </c>
      <c r="H65" s="17">
        <f t="shared" si="32"/>
        <v>38904942.800000004</v>
      </c>
      <c r="I65" s="17">
        <f t="shared" si="32"/>
        <v>37802055.015999995</v>
      </c>
      <c r="J65" s="17">
        <f t="shared" si="32"/>
        <v>36711792.26624</v>
      </c>
      <c r="K65" s="17">
        <f t="shared" si="32"/>
        <v>35633813.954464</v>
      </c>
      <c r="L65" s="17">
        <f t="shared" si="32"/>
        <v>34567788.05825254</v>
      </c>
      <c r="M65" s="17">
        <f t="shared" si="32"/>
        <v>33513390.92230776</v>
      </c>
      <c r="N65" s="17">
        <f t="shared" si="32"/>
        <v>32470307.056577466</v>
      </c>
      <c r="O65" s="17">
        <f t="shared" si="32"/>
        <v>31438228.939107463</v>
      </c>
      <c r="P65" s="17">
        <f t="shared" si="32"/>
        <v>30416856.823513627</v>
      </c>
      <c r="Q65" s="17">
        <f t="shared" si="32"/>
        <v>29405898.550967902</v>
      </c>
      <c r="R65" s="17">
        <f t="shared" si="32"/>
        <v>28405069.3665946</v>
      </c>
      <c r="S65" s="17">
        <f t="shared" si="32"/>
        <v>27414091.740175847</v>
      </c>
      <c r="T65" s="17">
        <f t="shared" si="32"/>
        <v>26432695.1910672</v>
      </c>
      <c r="U65" s="17">
        <f aca="true" t="shared" si="33" ref="U65:AJ65">U5*U28</f>
        <v>25460616.117226835</v>
      </c>
      <c r="V65" s="17">
        <f t="shared" si="33"/>
        <v>24497597.628263656</v>
      </c>
      <c r="W65" s="17">
        <f t="shared" si="33"/>
        <v>23543389.38241211</v>
      </c>
      <c r="X65" s="17">
        <f t="shared" si="33"/>
        <v>22597747.42734332</v>
      </c>
      <c r="Y65" s="17">
        <f t="shared" si="33"/>
        <v>21660434.04472432</v>
      </c>
      <c r="Z65" s="17">
        <f t="shared" si="33"/>
        <v>20731217.598439142</v>
      </c>
      <c r="AA65" s="17">
        <f t="shared" si="33"/>
        <v>19809872.38638748</v>
      </c>
      <c r="AB65" s="17">
        <f t="shared" si="33"/>
        <v>18896178.49577851</v>
      </c>
      <c r="AC65" s="17">
        <f t="shared" si="33"/>
        <v>17989921.661839344</v>
      </c>
      <c r="AD65" s="17">
        <f t="shared" si="33"/>
        <v>17090893.129859433</v>
      </c>
      <c r="AE65" s="17">
        <f t="shared" si="33"/>
        <v>16198889.520493982</v>
      </c>
      <c r="AF65" s="17">
        <f t="shared" si="33"/>
        <v>15313712.698251205</v>
      </c>
      <c r="AG65" s="17">
        <f t="shared" si="33"/>
        <v>14435169.643089943</v>
      </c>
      <c r="AH65" s="17">
        <f t="shared" si="33"/>
        <v>13563072.325055828</v>
      </c>
      <c r="AI65" s="17">
        <f t="shared" si="33"/>
        <v>12697237.581885846</v>
      </c>
      <c r="AJ65" s="17">
        <f t="shared" si="33"/>
        <v>11837486.999512637</v>
      </c>
      <c r="AK65" s="17">
        <f aca="true" t="shared" si="34" ref="AK65:AT65">AK5*AK28</f>
        <v>10983646.795401605</v>
      </c>
      <c r="AL65" s="17">
        <f t="shared" si="34"/>
        <v>10135547.704655208</v>
      </c>
      <c r="AM65" s="17">
        <f t="shared" si="34"/>
        <v>9293024.868820505</v>
      </c>
      <c r="AN65" s="17">
        <f t="shared" si="34"/>
        <v>8455917.72733733</v>
      </c>
      <c r="AO65" s="17">
        <f t="shared" si="34"/>
        <v>7624069.911565953</v>
      </c>
      <c r="AP65" s="17">
        <f t="shared" si="34"/>
        <v>6797329.141334496</v>
      </c>
      <c r="AQ65" s="17">
        <f t="shared" si="34"/>
        <v>5975547.123947671</v>
      </c>
      <c r="AR65" s="17">
        <f t="shared" si="34"/>
        <v>5158579.455599786</v>
      </c>
      <c r="AS65" s="17">
        <f t="shared" si="34"/>
        <v>4346285.525136236</v>
      </c>
      <c r="AT65" s="17">
        <f t="shared" si="34"/>
        <v>3538528.420108989</v>
      </c>
      <c r="AU65" s="17">
        <f>AT65</f>
        <v>3538528.420108989</v>
      </c>
      <c r="AV65" s="25"/>
    </row>
    <row r="66" spans="1:48" ht="15.75">
      <c r="A66" s="3">
        <f aca="true" t="shared" si="35" ref="A66:A81">A65+1</f>
        <v>66</v>
      </c>
      <c r="B66" s="7"/>
      <c r="C66" s="7"/>
      <c r="D66" s="7"/>
      <c r="E66" s="7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7"/>
      <c r="AV66" s="8"/>
    </row>
    <row r="67" spans="1:48" ht="15.75">
      <c r="A67" s="3">
        <f t="shared" si="35"/>
        <v>67</v>
      </c>
      <c r="B67" s="10" t="s">
        <v>78</v>
      </c>
      <c r="C67" s="10"/>
      <c r="D67" s="10"/>
      <c r="E67" s="13"/>
      <c r="F67" s="17">
        <f aca="true" t="shared" si="36" ref="F67:U67">F7*F30</f>
        <v>41150000</v>
      </c>
      <c r="G67" s="17">
        <f t="shared" si="36"/>
        <v>41665500</v>
      </c>
      <c r="H67" s="17">
        <f t="shared" si="36"/>
        <v>42188235</v>
      </c>
      <c r="I67" s="17">
        <f t="shared" si="36"/>
        <v>42718318.949999996</v>
      </c>
      <c r="J67" s="17">
        <f t="shared" si="36"/>
        <v>43255867.7715</v>
      </c>
      <c r="K67" s="17">
        <f t="shared" si="36"/>
        <v>43800999.393855</v>
      </c>
      <c r="L67" s="17">
        <f t="shared" si="36"/>
        <v>44353833.79132635</v>
      </c>
      <c r="M67" s="17">
        <f t="shared" si="36"/>
        <v>44914493.02084307</v>
      </c>
      <c r="N67" s="17">
        <f t="shared" si="36"/>
        <v>45483101.26048703</v>
      </c>
      <c r="O67" s="17">
        <f t="shared" si="36"/>
        <v>46059784.84871613</v>
      </c>
      <c r="P67" s="17">
        <f t="shared" si="36"/>
        <v>46644672.324340016</v>
      </c>
      <c r="Q67" s="17">
        <f t="shared" si="36"/>
        <v>47237894.467262864</v>
      </c>
      <c r="R67" s="17">
        <f t="shared" si="36"/>
        <v>47839584.34000854</v>
      </c>
      <c r="S67" s="17">
        <f t="shared" si="36"/>
        <v>48449877.33004314</v>
      </c>
      <c r="T67" s="17">
        <f t="shared" si="36"/>
        <v>49068911.19291076</v>
      </c>
      <c r="U67" s="17">
        <f t="shared" si="36"/>
        <v>49696826.09619841</v>
      </c>
      <c r="V67" s="17">
        <f aca="true" t="shared" si="37" ref="V67:AK67">V7*V30</f>
        <v>50333764.66434611</v>
      </c>
      <c r="W67" s="17">
        <f t="shared" si="37"/>
        <v>50979872.02431899</v>
      </c>
      <c r="X67" s="17">
        <f t="shared" si="37"/>
        <v>51635295.852158196</v>
      </c>
      <c r="Y67" s="17">
        <f t="shared" si="37"/>
        <v>52300186.4204277</v>
      </c>
      <c r="Z67" s="17">
        <f t="shared" si="37"/>
        <v>52974696.64657488</v>
      </c>
      <c r="AA67" s="17">
        <f t="shared" si="37"/>
        <v>53658982.142222375</v>
      </c>
      <c r="AB67" s="17">
        <f t="shared" si="37"/>
        <v>54353201.26340998</v>
      </c>
      <c r="AC67" s="17">
        <f t="shared" si="37"/>
        <v>55057515.16180477</v>
      </c>
      <c r="AD67" s="17">
        <f t="shared" si="37"/>
        <v>55772087.83689872</v>
      </c>
      <c r="AE67" s="17">
        <f t="shared" si="37"/>
        <v>56497086.189213134</v>
      </c>
      <c r="AF67" s="17">
        <f t="shared" si="37"/>
        <v>57232680.074529596</v>
      </c>
      <c r="AG67" s="17">
        <f t="shared" si="37"/>
        <v>57979042.35916772</v>
      </c>
      <c r="AH67" s="17">
        <f t="shared" si="37"/>
        <v>58736348.976330064</v>
      </c>
      <c r="AI67" s="17">
        <f t="shared" si="37"/>
        <v>59504778.983535446</v>
      </c>
      <c r="AJ67" s="17">
        <f t="shared" si="37"/>
        <v>60284514.62116174</v>
      </c>
      <c r="AK67" s="17">
        <f t="shared" si="37"/>
        <v>61075741.37212011</v>
      </c>
      <c r="AL67" s="17">
        <f aca="true" t="shared" si="38" ref="AL67:AT67">AL7*AL30</f>
        <v>61878648.022683</v>
      </c>
      <c r="AM67" s="17">
        <f t="shared" si="38"/>
        <v>62693426.72448835</v>
      </c>
      <c r="AN67" s="17">
        <f t="shared" si="38"/>
        <v>63520273.05774332</v>
      </c>
      <c r="AO67" s="17">
        <f t="shared" si="38"/>
        <v>64359386.09565104</v>
      </c>
      <c r="AP67" s="17">
        <f t="shared" si="38"/>
        <v>65210968.47008446</v>
      </c>
      <c r="AQ67" s="17">
        <f t="shared" si="38"/>
        <v>66075226.43853173</v>
      </c>
      <c r="AR67" s="17">
        <f t="shared" si="38"/>
        <v>66952369.952338405</v>
      </c>
      <c r="AS67" s="17">
        <f t="shared" si="38"/>
        <v>67842612.72627158</v>
      </c>
      <c r="AT67" s="17">
        <f t="shared" si="38"/>
        <v>68746172.30943228</v>
      </c>
      <c r="AU67" s="17">
        <f>AT67</f>
        <v>68746172.30943228</v>
      </c>
      <c r="AV67" s="20"/>
    </row>
    <row r="68" spans="1:48" ht="15.75">
      <c r="A68" s="3">
        <f t="shared" si="35"/>
        <v>68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8"/>
    </row>
    <row r="69" spans="1:49" ht="15.75">
      <c r="A69" s="3">
        <f t="shared" si="35"/>
        <v>69</v>
      </c>
      <c r="B69" s="16" t="s">
        <v>79</v>
      </c>
      <c r="C69" s="16"/>
      <c r="D69" s="16"/>
      <c r="E69" s="16"/>
      <c r="F69" s="1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23" t="s">
        <v>80</v>
      </c>
      <c r="AV69" s="26">
        <f>Data_Entry!G41</f>
        <v>0.1</v>
      </c>
      <c r="AW69" s="26">
        <f>$AV$69</f>
        <v>0.1</v>
      </c>
    </row>
    <row r="70" spans="1:48" ht="15.75">
      <c r="A70" s="3">
        <f t="shared" si="35"/>
        <v>70</v>
      </c>
      <c r="B70" s="10" t="s">
        <v>81</v>
      </c>
      <c r="C70" s="10"/>
      <c r="D70" s="10"/>
      <c r="E70" s="13"/>
      <c r="F70" s="13"/>
      <c r="G70" s="17">
        <f aca="true" t="shared" si="39" ref="G70:V70">G72-G77</f>
        <v>-627908.2595306359</v>
      </c>
      <c r="H70" s="17" t="e">
        <f t="shared" si="39"/>
        <v>#VALUE!</v>
      </c>
      <c r="I70" s="17">
        <f t="shared" si="39"/>
        <v>-383533.2595306359</v>
      </c>
      <c r="J70" s="17">
        <f t="shared" si="39"/>
        <v>-383533.2595306359</v>
      </c>
      <c r="K70" s="17">
        <f t="shared" si="39"/>
        <v>-383533.2595306359</v>
      </c>
      <c r="L70" s="17">
        <f t="shared" si="39"/>
        <v>-383533.2595306359</v>
      </c>
      <c r="M70" s="17">
        <f t="shared" si="39"/>
        <v>-383533.2595306359</v>
      </c>
      <c r="N70" s="17">
        <f t="shared" si="39"/>
        <v>-383533.2595306359</v>
      </c>
      <c r="O70" s="17">
        <f t="shared" si="39"/>
        <v>-383533.2595306359</v>
      </c>
      <c r="P70" s="17">
        <f t="shared" si="39"/>
        <v>-383533.2595306359</v>
      </c>
      <c r="Q70" s="17">
        <f t="shared" si="39"/>
        <v>-383533.2595306359</v>
      </c>
      <c r="R70" s="17">
        <f t="shared" si="39"/>
        <v>-383533.2595306359</v>
      </c>
      <c r="S70" s="17">
        <f t="shared" si="39"/>
        <v>-383533.2595306359</v>
      </c>
      <c r="T70" s="17">
        <f t="shared" si="39"/>
        <v>-383533.2595306359</v>
      </c>
      <c r="U70" s="17">
        <f t="shared" si="39"/>
        <v>-383533.2595306359</v>
      </c>
      <c r="V70" s="17">
        <f t="shared" si="39"/>
        <v>-383533.2595306359</v>
      </c>
      <c r="W70" s="17">
        <f aca="true" t="shared" si="40" ref="W70:AL70">W72-W77</f>
        <v>-383533.2595306359</v>
      </c>
      <c r="X70" s="17">
        <f t="shared" si="40"/>
        <v>-383533.2595306359</v>
      </c>
      <c r="Y70" s="17">
        <f t="shared" si="40"/>
        <v>-383533.2595306359</v>
      </c>
      <c r="Z70" s="17">
        <f t="shared" si="40"/>
        <v>-383533.2595306359</v>
      </c>
      <c r="AA70" s="17">
        <f t="shared" si="40"/>
        <v>-383533.2595306359</v>
      </c>
      <c r="AB70" s="17">
        <f t="shared" si="40"/>
        <v>-383533.2595306359</v>
      </c>
      <c r="AC70" s="17">
        <f t="shared" si="40"/>
        <v>-383533.2595306359</v>
      </c>
      <c r="AD70" s="17">
        <f t="shared" si="40"/>
        <v>-383533.2595306359</v>
      </c>
      <c r="AE70" s="17">
        <f t="shared" si="40"/>
        <v>-383533.2595306359</v>
      </c>
      <c r="AF70" s="17">
        <f t="shared" si="40"/>
        <v>-383533.2595306359</v>
      </c>
      <c r="AG70" s="17">
        <f t="shared" si="40"/>
        <v>-383533.2595306359</v>
      </c>
      <c r="AH70" s="17">
        <f t="shared" si="40"/>
        <v>-383533.2595306359</v>
      </c>
      <c r="AI70" s="17">
        <f t="shared" si="40"/>
        <v>-383533.2595306359</v>
      </c>
      <c r="AJ70" s="17">
        <f t="shared" si="40"/>
        <v>-383533.2595306359</v>
      </c>
      <c r="AK70" s="17">
        <f t="shared" si="40"/>
        <v>-383533.2595306359</v>
      </c>
      <c r="AL70" s="17">
        <f t="shared" si="40"/>
        <v>-383533.2595306359</v>
      </c>
      <c r="AM70" s="17">
        <f aca="true" t="shared" si="41" ref="AM70:AT70">AM72-AM77</f>
        <v>-383533.2595306359</v>
      </c>
      <c r="AN70" s="17">
        <f t="shared" si="41"/>
        <v>-383533.2595306359</v>
      </c>
      <c r="AO70" s="17">
        <f t="shared" si="41"/>
        <v>-383533.2595306359</v>
      </c>
      <c r="AP70" s="17">
        <f t="shared" si="41"/>
        <v>-383533.2595306359</v>
      </c>
      <c r="AQ70" s="17">
        <f t="shared" si="41"/>
        <v>-383533.2595306359</v>
      </c>
      <c r="AR70" s="17">
        <f t="shared" si="41"/>
        <v>-383533.2595306359</v>
      </c>
      <c r="AS70" s="17">
        <f t="shared" si="41"/>
        <v>-383533.2595306359</v>
      </c>
      <c r="AT70" s="17">
        <f t="shared" si="41"/>
        <v>-383533.2595306359</v>
      </c>
      <c r="AU70" s="17" t="e">
        <f>NPV(AW$69,F70:AT70)</f>
        <v>#VALUE!</v>
      </c>
      <c r="AV70" s="25"/>
    </row>
    <row r="71" spans="1:48" ht="15.75">
      <c r="A71" s="3">
        <f t="shared" si="35"/>
        <v>71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13"/>
      <c r="AV71" s="20"/>
    </row>
    <row r="72" spans="1:48" ht="15.75">
      <c r="A72" s="3">
        <f t="shared" si="35"/>
        <v>72</v>
      </c>
      <c r="B72" s="10" t="s">
        <v>82</v>
      </c>
      <c r="C72" s="10"/>
      <c r="D72" s="10"/>
      <c r="E72" s="7"/>
      <c r="F72" s="7"/>
      <c r="G72" s="17">
        <f aca="true" t="shared" si="42" ref="G72:V72">G75+G74-G73</f>
        <v>-160000</v>
      </c>
      <c r="H72" s="17" t="s">
        <v>119</v>
      </c>
      <c r="I72" s="17">
        <f t="shared" si="42"/>
        <v>84375</v>
      </c>
      <c r="J72" s="17">
        <f t="shared" si="42"/>
        <v>84375</v>
      </c>
      <c r="K72" s="17">
        <f t="shared" si="42"/>
        <v>84375</v>
      </c>
      <c r="L72" s="17">
        <f t="shared" si="42"/>
        <v>84375</v>
      </c>
      <c r="M72" s="17">
        <f t="shared" si="42"/>
        <v>84375</v>
      </c>
      <c r="N72" s="17">
        <f t="shared" si="42"/>
        <v>84375</v>
      </c>
      <c r="O72" s="17">
        <f t="shared" si="42"/>
        <v>84375</v>
      </c>
      <c r="P72" s="17">
        <f t="shared" si="42"/>
        <v>84375</v>
      </c>
      <c r="Q72" s="17">
        <f t="shared" si="42"/>
        <v>84375</v>
      </c>
      <c r="R72" s="17">
        <f t="shared" si="42"/>
        <v>84375</v>
      </c>
      <c r="S72" s="17">
        <f t="shared" si="42"/>
        <v>84375</v>
      </c>
      <c r="T72" s="17">
        <f t="shared" si="42"/>
        <v>84375</v>
      </c>
      <c r="U72" s="17">
        <f t="shared" si="42"/>
        <v>84375</v>
      </c>
      <c r="V72" s="17">
        <f t="shared" si="42"/>
        <v>84375</v>
      </c>
      <c r="W72" s="17">
        <f aca="true" t="shared" si="43" ref="W72:AL72">W75+W74-W73</f>
        <v>84375</v>
      </c>
      <c r="X72" s="17">
        <f t="shared" si="43"/>
        <v>84375</v>
      </c>
      <c r="Y72" s="17">
        <f t="shared" si="43"/>
        <v>84375</v>
      </c>
      <c r="Z72" s="17">
        <f t="shared" si="43"/>
        <v>84375</v>
      </c>
      <c r="AA72" s="17">
        <f t="shared" si="43"/>
        <v>84375</v>
      </c>
      <c r="AB72" s="17">
        <f t="shared" si="43"/>
        <v>84375</v>
      </c>
      <c r="AC72" s="17">
        <f t="shared" si="43"/>
        <v>84375</v>
      </c>
      <c r="AD72" s="17">
        <f t="shared" si="43"/>
        <v>84375</v>
      </c>
      <c r="AE72" s="17">
        <f t="shared" si="43"/>
        <v>84375</v>
      </c>
      <c r="AF72" s="17">
        <f t="shared" si="43"/>
        <v>84375</v>
      </c>
      <c r="AG72" s="17">
        <f t="shared" si="43"/>
        <v>84375</v>
      </c>
      <c r="AH72" s="17">
        <f t="shared" si="43"/>
        <v>84375</v>
      </c>
      <c r="AI72" s="17">
        <f t="shared" si="43"/>
        <v>84375</v>
      </c>
      <c r="AJ72" s="17">
        <f t="shared" si="43"/>
        <v>84375</v>
      </c>
      <c r="AK72" s="17">
        <f t="shared" si="43"/>
        <v>84375</v>
      </c>
      <c r="AL72" s="17">
        <f t="shared" si="43"/>
        <v>84375</v>
      </c>
      <c r="AM72" s="17">
        <f aca="true" t="shared" si="44" ref="AM72:AT72">AM75+AM74-AM73</f>
        <v>84375</v>
      </c>
      <c r="AN72" s="17">
        <f t="shared" si="44"/>
        <v>84375</v>
      </c>
      <c r="AO72" s="17">
        <f t="shared" si="44"/>
        <v>84375</v>
      </c>
      <c r="AP72" s="17">
        <f t="shared" si="44"/>
        <v>84375</v>
      </c>
      <c r="AQ72" s="17">
        <f t="shared" si="44"/>
        <v>84375</v>
      </c>
      <c r="AR72" s="17">
        <f t="shared" si="44"/>
        <v>84375</v>
      </c>
      <c r="AS72" s="17">
        <f t="shared" si="44"/>
        <v>84375</v>
      </c>
      <c r="AT72" s="17">
        <f t="shared" si="44"/>
        <v>84375</v>
      </c>
      <c r="AU72" s="17">
        <f>NPV(AW$69,F72:AT72)</f>
        <v>601084.0538996663</v>
      </c>
      <c r="AV72" s="25"/>
    </row>
    <row r="73" spans="1:48" ht="15.75">
      <c r="A73" s="3">
        <f t="shared" si="35"/>
        <v>73</v>
      </c>
      <c r="B73" s="10" t="s">
        <v>83</v>
      </c>
      <c r="C73" s="7"/>
      <c r="D73" s="7"/>
      <c r="E73" s="7"/>
      <c r="F73" s="7"/>
      <c r="G73" s="17">
        <f aca="true" t="shared" si="45" ref="G73:V73">G36*G$5</f>
        <v>244375</v>
      </c>
      <c r="H73" s="17">
        <f t="shared" si="45"/>
        <v>238750</v>
      </c>
      <c r="I73" s="17">
        <f t="shared" si="45"/>
        <v>233125</v>
      </c>
      <c r="J73" s="17">
        <f t="shared" si="45"/>
        <v>227500</v>
      </c>
      <c r="K73" s="17">
        <f t="shared" si="45"/>
        <v>221875</v>
      </c>
      <c r="L73" s="17">
        <f t="shared" si="45"/>
        <v>216250</v>
      </c>
      <c r="M73" s="17">
        <f t="shared" si="45"/>
        <v>210625</v>
      </c>
      <c r="N73" s="17">
        <f t="shared" si="45"/>
        <v>205000</v>
      </c>
      <c r="O73" s="17">
        <f t="shared" si="45"/>
        <v>199375</v>
      </c>
      <c r="P73" s="17">
        <f t="shared" si="45"/>
        <v>193750</v>
      </c>
      <c r="Q73" s="17">
        <f t="shared" si="45"/>
        <v>188125</v>
      </c>
      <c r="R73" s="17">
        <f t="shared" si="45"/>
        <v>182500</v>
      </c>
      <c r="S73" s="17">
        <f t="shared" si="45"/>
        <v>176875</v>
      </c>
      <c r="T73" s="17">
        <f t="shared" si="45"/>
        <v>171250</v>
      </c>
      <c r="U73" s="17">
        <f t="shared" si="45"/>
        <v>165625</v>
      </c>
      <c r="V73" s="17">
        <f t="shared" si="45"/>
        <v>160000</v>
      </c>
      <c r="W73" s="17">
        <f aca="true" t="shared" si="46" ref="W73:AL73">W36*W$5</f>
        <v>154375</v>
      </c>
      <c r="X73" s="17">
        <f t="shared" si="46"/>
        <v>148750</v>
      </c>
      <c r="Y73" s="17">
        <f t="shared" si="46"/>
        <v>143125</v>
      </c>
      <c r="Z73" s="17">
        <f t="shared" si="46"/>
        <v>137500</v>
      </c>
      <c r="AA73" s="17">
        <f t="shared" si="46"/>
        <v>131875</v>
      </c>
      <c r="AB73" s="17">
        <f t="shared" si="46"/>
        <v>126250</v>
      </c>
      <c r="AC73" s="17">
        <f t="shared" si="46"/>
        <v>120625</v>
      </c>
      <c r="AD73" s="17">
        <f t="shared" si="46"/>
        <v>115000</v>
      </c>
      <c r="AE73" s="17">
        <f t="shared" si="46"/>
        <v>109375</v>
      </c>
      <c r="AF73" s="17">
        <f t="shared" si="46"/>
        <v>103750</v>
      </c>
      <c r="AG73" s="17">
        <f t="shared" si="46"/>
        <v>98125</v>
      </c>
      <c r="AH73" s="17">
        <f t="shared" si="46"/>
        <v>92500</v>
      </c>
      <c r="AI73" s="17">
        <f t="shared" si="46"/>
        <v>86875</v>
      </c>
      <c r="AJ73" s="17">
        <f t="shared" si="46"/>
        <v>81250</v>
      </c>
      <c r="AK73" s="17">
        <f t="shared" si="46"/>
        <v>75625</v>
      </c>
      <c r="AL73" s="17">
        <f t="shared" si="46"/>
        <v>70000</v>
      </c>
      <c r="AM73" s="17">
        <f aca="true" t="shared" si="47" ref="AM73:AT73">AM36*AM$5</f>
        <v>64375</v>
      </c>
      <c r="AN73" s="17">
        <f t="shared" si="47"/>
        <v>58750</v>
      </c>
      <c r="AO73" s="17">
        <f t="shared" si="47"/>
        <v>53125</v>
      </c>
      <c r="AP73" s="17">
        <f t="shared" si="47"/>
        <v>47500</v>
      </c>
      <c r="AQ73" s="17">
        <f t="shared" si="47"/>
        <v>41875</v>
      </c>
      <c r="AR73" s="17">
        <f t="shared" si="47"/>
        <v>36250</v>
      </c>
      <c r="AS73" s="17">
        <f t="shared" si="47"/>
        <v>30625</v>
      </c>
      <c r="AT73" s="17">
        <f t="shared" si="47"/>
        <v>25000</v>
      </c>
      <c r="AU73" s="17">
        <f>NPV(AW$69,F73:AT73)</f>
        <v>1889397.504756115</v>
      </c>
      <c r="AV73" s="25"/>
    </row>
    <row r="74" spans="1:48" ht="15.75">
      <c r="A74" s="3">
        <f t="shared" si="35"/>
        <v>74</v>
      </c>
      <c r="B74" s="10" t="s">
        <v>84</v>
      </c>
      <c r="C74" s="10"/>
      <c r="D74" s="10"/>
      <c r="E74" s="10"/>
      <c r="F74" s="10"/>
      <c r="G74" s="17">
        <f>(F5-G5)*G50</f>
        <v>84375</v>
      </c>
      <c r="H74" s="17">
        <f>(G5-H5)*H50</f>
        <v>84375</v>
      </c>
      <c r="I74" s="17">
        <f>(H5-I5)*I50</f>
        <v>84375</v>
      </c>
      <c r="J74" s="17">
        <f aca="true" t="shared" si="48" ref="J74:Y74">(I5-J5)*J50</f>
        <v>84375</v>
      </c>
      <c r="K74" s="17">
        <f t="shared" si="48"/>
        <v>84375</v>
      </c>
      <c r="L74" s="17">
        <f t="shared" si="48"/>
        <v>84375</v>
      </c>
      <c r="M74" s="17">
        <f t="shared" si="48"/>
        <v>84375</v>
      </c>
      <c r="N74" s="17">
        <f t="shared" si="48"/>
        <v>84375</v>
      </c>
      <c r="O74" s="17">
        <f t="shared" si="48"/>
        <v>84375</v>
      </c>
      <c r="P74" s="17">
        <f t="shared" si="48"/>
        <v>84375</v>
      </c>
      <c r="Q74" s="17">
        <f t="shared" si="48"/>
        <v>84375</v>
      </c>
      <c r="R74" s="17">
        <f t="shared" si="48"/>
        <v>84375</v>
      </c>
      <c r="S74" s="17">
        <f t="shared" si="48"/>
        <v>84375</v>
      </c>
      <c r="T74" s="17">
        <f t="shared" si="48"/>
        <v>84375</v>
      </c>
      <c r="U74" s="17">
        <f t="shared" si="48"/>
        <v>84375</v>
      </c>
      <c r="V74" s="17">
        <f t="shared" si="48"/>
        <v>84375</v>
      </c>
      <c r="W74" s="17">
        <f t="shared" si="48"/>
        <v>84375</v>
      </c>
      <c r="X74" s="17">
        <f t="shared" si="48"/>
        <v>84375</v>
      </c>
      <c r="Y74" s="17">
        <f t="shared" si="48"/>
        <v>84375</v>
      </c>
      <c r="Z74" s="17">
        <f aca="true" t="shared" si="49" ref="Z74:AO74">(Y5-Z5)*Z50</f>
        <v>84375</v>
      </c>
      <c r="AA74" s="17">
        <f t="shared" si="49"/>
        <v>84375</v>
      </c>
      <c r="AB74" s="17">
        <f t="shared" si="49"/>
        <v>84375</v>
      </c>
      <c r="AC74" s="17">
        <f t="shared" si="49"/>
        <v>84375</v>
      </c>
      <c r="AD74" s="17">
        <f t="shared" si="49"/>
        <v>84375</v>
      </c>
      <c r="AE74" s="17">
        <f t="shared" si="49"/>
        <v>84375</v>
      </c>
      <c r="AF74" s="17">
        <f t="shared" si="49"/>
        <v>84375</v>
      </c>
      <c r="AG74" s="17">
        <f t="shared" si="49"/>
        <v>84375</v>
      </c>
      <c r="AH74" s="17">
        <f t="shared" si="49"/>
        <v>84375</v>
      </c>
      <c r="AI74" s="17">
        <f t="shared" si="49"/>
        <v>84375</v>
      </c>
      <c r="AJ74" s="17">
        <f t="shared" si="49"/>
        <v>84375</v>
      </c>
      <c r="AK74" s="17">
        <f t="shared" si="49"/>
        <v>84375</v>
      </c>
      <c r="AL74" s="17">
        <f t="shared" si="49"/>
        <v>84375</v>
      </c>
      <c r="AM74" s="17">
        <f t="shared" si="49"/>
        <v>84375</v>
      </c>
      <c r="AN74" s="17">
        <f t="shared" si="49"/>
        <v>84375</v>
      </c>
      <c r="AO74" s="17">
        <f t="shared" si="49"/>
        <v>84375</v>
      </c>
      <c r="AP74" s="17">
        <f>(AO5-AP5)*AP50</f>
        <v>84375</v>
      </c>
      <c r="AQ74" s="17">
        <f>(AP5-AQ5)*AQ50</f>
        <v>84375</v>
      </c>
      <c r="AR74" s="17">
        <f>(AQ5-AR5)*AR50</f>
        <v>84375</v>
      </c>
      <c r="AS74" s="17">
        <f>(AR5-AS5)*AS50</f>
        <v>84375</v>
      </c>
      <c r="AT74" s="17">
        <f>(AS5-AT5)*AT50</f>
        <v>84375</v>
      </c>
      <c r="AU74" s="17">
        <f>NPV(AW$69,F74:AT74)</f>
        <v>825107.4043715973</v>
      </c>
      <c r="AV74" s="25"/>
    </row>
    <row r="75" spans="1:48" ht="15.75">
      <c r="A75" s="3">
        <f t="shared" si="35"/>
        <v>75</v>
      </c>
      <c r="B75" s="10" t="s">
        <v>85</v>
      </c>
      <c r="C75" s="10"/>
      <c r="D75" s="7"/>
      <c r="E75" s="7"/>
      <c r="F75" s="7"/>
      <c r="G75" s="17">
        <f aca="true" t="shared" si="50" ref="G75:V75">G58*G$5</f>
        <v>0</v>
      </c>
      <c r="H75" s="17">
        <f t="shared" si="50"/>
        <v>238750</v>
      </c>
      <c r="I75" s="17">
        <f t="shared" si="50"/>
        <v>233125</v>
      </c>
      <c r="J75" s="17">
        <f t="shared" si="50"/>
        <v>227500</v>
      </c>
      <c r="K75" s="17">
        <f t="shared" si="50"/>
        <v>221875</v>
      </c>
      <c r="L75" s="17">
        <f t="shared" si="50"/>
        <v>216250</v>
      </c>
      <c r="M75" s="17">
        <f t="shared" si="50"/>
        <v>210625</v>
      </c>
      <c r="N75" s="17">
        <f t="shared" si="50"/>
        <v>205000</v>
      </c>
      <c r="O75" s="17">
        <f t="shared" si="50"/>
        <v>199375</v>
      </c>
      <c r="P75" s="17">
        <f t="shared" si="50"/>
        <v>193750</v>
      </c>
      <c r="Q75" s="17">
        <f t="shared" si="50"/>
        <v>188125</v>
      </c>
      <c r="R75" s="17">
        <f t="shared" si="50"/>
        <v>182500</v>
      </c>
      <c r="S75" s="17">
        <f t="shared" si="50"/>
        <v>176875</v>
      </c>
      <c r="T75" s="17">
        <f t="shared" si="50"/>
        <v>171250</v>
      </c>
      <c r="U75" s="17">
        <f t="shared" si="50"/>
        <v>165625</v>
      </c>
      <c r="V75" s="17">
        <f t="shared" si="50"/>
        <v>160000</v>
      </c>
      <c r="W75" s="17">
        <f aca="true" t="shared" si="51" ref="W75:AL75">W58*W$5</f>
        <v>154375</v>
      </c>
      <c r="X75" s="17">
        <f t="shared" si="51"/>
        <v>148750</v>
      </c>
      <c r="Y75" s="17">
        <f t="shared" si="51"/>
        <v>143125</v>
      </c>
      <c r="Z75" s="17">
        <f t="shared" si="51"/>
        <v>137500</v>
      </c>
      <c r="AA75" s="17">
        <f t="shared" si="51"/>
        <v>131875</v>
      </c>
      <c r="AB75" s="17">
        <f t="shared" si="51"/>
        <v>126250</v>
      </c>
      <c r="AC75" s="17">
        <f t="shared" si="51"/>
        <v>120625</v>
      </c>
      <c r="AD75" s="17">
        <f t="shared" si="51"/>
        <v>115000</v>
      </c>
      <c r="AE75" s="17">
        <f t="shared" si="51"/>
        <v>109375</v>
      </c>
      <c r="AF75" s="17">
        <f t="shared" si="51"/>
        <v>103750</v>
      </c>
      <c r="AG75" s="17">
        <f t="shared" si="51"/>
        <v>98125</v>
      </c>
      <c r="AH75" s="17">
        <f t="shared" si="51"/>
        <v>92500</v>
      </c>
      <c r="AI75" s="17">
        <f t="shared" si="51"/>
        <v>86875</v>
      </c>
      <c r="AJ75" s="17">
        <f t="shared" si="51"/>
        <v>81250</v>
      </c>
      <c r="AK75" s="17">
        <f t="shared" si="51"/>
        <v>75625</v>
      </c>
      <c r="AL75" s="17">
        <f t="shared" si="51"/>
        <v>70000</v>
      </c>
      <c r="AM75" s="17">
        <f aca="true" t="shared" si="52" ref="AM75:AT75">AM58*AM$5</f>
        <v>64375</v>
      </c>
      <c r="AN75" s="17">
        <f t="shared" si="52"/>
        <v>58750</v>
      </c>
      <c r="AO75" s="17">
        <f t="shared" si="52"/>
        <v>53125</v>
      </c>
      <c r="AP75" s="17">
        <f t="shared" si="52"/>
        <v>47500</v>
      </c>
      <c r="AQ75" s="17">
        <f t="shared" si="52"/>
        <v>41875</v>
      </c>
      <c r="AR75" s="17">
        <f t="shared" si="52"/>
        <v>36250</v>
      </c>
      <c r="AS75" s="17">
        <f t="shared" si="52"/>
        <v>30625</v>
      </c>
      <c r="AT75" s="17">
        <f t="shared" si="52"/>
        <v>25000</v>
      </c>
      <c r="AU75" s="17">
        <f>NPV(AW$69,F75:AT75)</f>
        <v>1667238.413847024</v>
      </c>
      <c r="AV75" s="25"/>
    </row>
    <row r="76" spans="1:48" ht="15.75">
      <c r="A76" s="3">
        <f t="shared" si="35"/>
        <v>76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13"/>
      <c r="AV76" s="20"/>
    </row>
    <row r="77" spans="1:48" ht="15.75">
      <c r="A77" s="3">
        <f t="shared" si="35"/>
        <v>77</v>
      </c>
      <c r="B77" s="10" t="s">
        <v>86</v>
      </c>
      <c r="C77" s="10"/>
      <c r="D77" s="10"/>
      <c r="E77" s="13"/>
      <c r="F77" s="13"/>
      <c r="G77" s="17">
        <f aca="true" t="shared" si="53" ref="G77:V77">G80-G78-G79</f>
        <v>467908.2595306359</v>
      </c>
      <c r="H77" s="17">
        <f t="shared" si="53"/>
        <v>467908.2595306359</v>
      </c>
      <c r="I77" s="17">
        <f t="shared" si="53"/>
        <v>467908.2595306359</v>
      </c>
      <c r="J77" s="17">
        <f t="shared" si="53"/>
        <v>467908.2595306359</v>
      </c>
      <c r="K77" s="17">
        <f t="shared" si="53"/>
        <v>467908.2595306359</v>
      </c>
      <c r="L77" s="17">
        <f t="shared" si="53"/>
        <v>467908.2595306359</v>
      </c>
      <c r="M77" s="17">
        <f t="shared" si="53"/>
        <v>467908.2595306359</v>
      </c>
      <c r="N77" s="17">
        <f t="shared" si="53"/>
        <v>467908.2595306359</v>
      </c>
      <c r="O77" s="17">
        <f t="shared" si="53"/>
        <v>467908.2595306359</v>
      </c>
      <c r="P77" s="17">
        <f t="shared" si="53"/>
        <v>467908.2595306359</v>
      </c>
      <c r="Q77" s="17">
        <f t="shared" si="53"/>
        <v>467908.2595306359</v>
      </c>
      <c r="R77" s="17">
        <f t="shared" si="53"/>
        <v>467908.2595306359</v>
      </c>
      <c r="S77" s="17">
        <f t="shared" si="53"/>
        <v>467908.2595306359</v>
      </c>
      <c r="T77" s="17">
        <f t="shared" si="53"/>
        <v>467908.2595306359</v>
      </c>
      <c r="U77" s="17">
        <f t="shared" si="53"/>
        <v>467908.2595306359</v>
      </c>
      <c r="V77" s="17">
        <f t="shared" si="53"/>
        <v>467908.2595306359</v>
      </c>
      <c r="W77" s="17">
        <f aca="true" t="shared" si="54" ref="W77:AL77">W80-W78-W79</f>
        <v>467908.2595306359</v>
      </c>
      <c r="X77" s="17">
        <f t="shared" si="54"/>
        <v>467908.2595306359</v>
      </c>
      <c r="Y77" s="17">
        <f t="shared" si="54"/>
        <v>467908.2595306359</v>
      </c>
      <c r="Z77" s="17">
        <f t="shared" si="54"/>
        <v>467908.2595306359</v>
      </c>
      <c r="AA77" s="17">
        <f t="shared" si="54"/>
        <v>467908.2595306359</v>
      </c>
      <c r="AB77" s="17">
        <f t="shared" si="54"/>
        <v>467908.2595306359</v>
      </c>
      <c r="AC77" s="17">
        <f t="shared" si="54"/>
        <v>467908.2595306359</v>
      </c>
      <c r="AD77" s="17">
        <f t="shared" si="54"/>
        <v>467908.2595306359</v>
      </c>
      <c r="AE77" s="17">
        <f t="shared" si="54"/>
        <v>467908.2595306359</v>
      </c>
      <c r="AF77" s="17">
        <f t="shared" si="54"/>
        <v>467908.2595306359</v>
      </c>
      <c r="AG77" s="17">
        <f t="shared" si="54"/>
        <v>467908.2595306359</v>
      </c>
      <c r="AH77" s="17">
        <f t="shared" si="54"/>
        <v>467908.2595306359</v>
      </c>
      <c r="AI77" s="17">
        <f t="shared" si="54"/>
        <v>467908.2595306359</v>
      </c>
      <c r="AJ77" s="17">
        <f t="shared" si="54"/>
        <v>467908.2595306359</v>
      </c>
      <c r="AK77" s="17">
        <f t="shared" si="54"/>
        <v>467908.2595306359</v>
      </c>
      <c r="AL77" s="17">
        <f t="shared" si="54"/>
        <v>467908.2595306359</v>
      </c>
      <c r="AM77" s="17">
        <f aca="true" t="shared" si="55" ref="AM77:AT77">AM80-AM78-AM79</f>
        <v>467908.2595306359</v>
      </c>
      <c r="AN77" s="17">
        <f t="shared" si="55"/>
        <v>467908.2595306359</v>
      </c>
      <c r="AO77" s="17">
        <f t="shared" si="55"/>
        <v>467908.2595306359</v>
      </c>
      <c r="AP77" s="17">
        <f t="shared" si="55"/>
        <v>467908.2595306359</v>
      </c>
      <c r="AQ77" s="17">
        <f t="shared" si="55"/>
        <v>467908.2595306359</v>
      </c>
      <c r="AR77" s="17">
        <f t="shared" si="55"/>
        <v>467908.2595306359</v>
      </c>
      <c r="AS77" s="17">
        <f t="shared" si="55"/>
        <v>467908.2595306359</v>
      </c>
      <c r="AT77" s="17">
        <f t="shared" si="55"/>
        <v>467908.2595306359</v>
      </c>
      <c r="AU77" s="17">
        <f>NPV(AW$69,F77:AT77)</f>
        <v>4575698.601544946</v>
      </c>
      <c r="AV77" s="25"/>
    </row>
    <row r="78" spans="1:48" ht="15.75">
      <c r="A78" s="3">
        <f t="shared" si="35"/>
        <v>78</v>
      </c>
      <c r="B78" s="10" t="s">
        <v>83</v>
      </c>
      <c r="C78" s="7"/>
      <c r="D78" s="7"/>
      <c r="E78" s="13"/>
      <c r="F78" s="13"/>
      <c r="G78" s="17">
        <f aca="true" t="shared" si="56" ref="G78:V78">G38*G$7</f>
        <v>943497.9904693641</v>
      </c>
      <c r="H78" s="17">
        <f t="shared" si="56"/>
        <v>943497.9904693641</v>
      </c>
      <c r="I78" s="17">
        <f t="shared" si="56"/>
        <v>943497.9904693641</v>
      </c>
      <c r="J78" s="17">
        <f t="shared" si="56"/>
        <v>943497.9904693641</v>
      </c>
      <c r="K78" s="17">
        <f t="shared" si="56"/>
        <v>943497.9904693641</v>
      </c>
      <c r="L78" s="17">
        <f t="shared" si="56"/>
        <v>943497.9904693641</v>
      </c>
      <c r="M78" s="17">
        <f t="shared" si="56"/>
        <v>943497.9904693641</v>
      </c>
      <c r="N78" s="17">
        <f t="shared" si="56"/>
        <v>943497.9904693641</v>
      </c>
      <c r="O78" s="17">
        <f t="shared" si="56"/>
        <v>943497.9904693641</v>
      </c>
      <c r="P78" s="17">
        <f t="shared" si="56"/>
        <v>943497.9904693641</v>
      </c>
      <c r="Q78" s="17">
        <f t="shared" si="56"/>
        <v>943497.9904693641</v>
      </c>
      <c r="R78" s="17">
        <f t="shared" si="56"/>
        <v>943497.9904693641</v>
      </c>
      <c r="S78" s="17">
        <f t="shared" si="56"/>
        <v>943497.9904693641</v>
      </c>
      <c r="T78" s="17">
        <f t="shared" si="56"/>
        <v>943497.9904693641</v>
      </c>
      <c r="U78" s="17">
        <f t="shared" si="56"/>
        <v>943497.9904693641</v>
      </c>
      <c r="V78" s="17">
        <f t="shared" si="56"/>
        <v>943497.9904693641</v>
      </c>
      <c r="W78" s="17">
        <f aca="true" t="shared" si="57" ref="W78:AL78">W38*W$7</f>
        <v>943497.9904693641</v>
      </c>
      <c r="X78" s="17">
        <f t="shared" si="57"/>
        <v>943497.9904693641</v>
      </c>
      <c r="Y78" s="17">
        <f t="shared" si="57"/>
        <v>943497.9904693641</v>
      </c>
      <c r="Z78" s="17">
        <f t="shared" si="57"/>
        <v>943497.9904693641</v>
      </c>
      <c r="AA78" s="17">
        <f t="shared" si="57"/>
        <v>943497.9904693641</v>
      </c>
      <c r="AB78" s="17">
        <f t="shared" si="57"/>
        <v>943497.9904693641</v>
      </c>
      <c r="AC78" s="17">
        <f t="shared" si="57"/>
        <v>943497.9904693641</v>
      </c>
      <c r="AD78" s="17">
        <f t="shared" si="57"/>
        <v>943497.9904693641</v>
      </c>
      <c r="AE78" s="17">
        <f t="shared" si="57"/>
        <v>943497.9904693641</v>
      </c>
      <c r="AF78" s="17">
        <f t="shared" si="57"/>
        <v>943497.9904693641</v>
      </c>
      <c r="AG78" s="17">
        <f t="shared" si="57"/>
        <v>943497.9904693641</v>
      </c>
      <c r="AH78" s="17">
        <f t="shared" si="57"/>
        <v>943497.9904693641</v>
      </c>
      <c r="AI78" s="17">
        <f t="shared" si="57"/>
        <v>943497.9904693641</v>
      </c>
      <c r="AJ78" s="17">
        <f t="shared" si="57"/>
        <v>943497.9904693641</v>
      </c>
      <c r="AK78" s="17">
        <f t="shared" si="57"/>
        <v>943497.9904693641</v>
      </c>
      <c r="AL78" s="17">
        <f t="shared" si="57"/>
        <v>943497.9904693641</v>
      </c>
      <c r="AM78" s="17">
        <f aca="true" t="shared" si="58" ref="AM78:AT78">AM38*AM$7</f>
        <v>943497.9904693641</v>
      </c>
      <c r="AN78" s="17">
        <f t="shared" si="58"/>
        <v>943497.9904693641</v>
      </c>
      <c r="AO78" s="17">
        <f t="shared" si="58"/>
        <v>943497.9904693641</v>
      </c>
      <c r="AP78" s="17">
        <f t="shared" si="58"/>
        <v>943497.9904693641</v>
      </c>
      <c r="AQ78" s="17">
        <f t="shared" si="58"/>
        <v>943497.9904693641</v>
      </c>
      <c r="AR78" s="17">
        <f t="shared" si="58"/>
        <v>943497.9904693641</v>
      </c>
      <c r="AS78" s="17">
        <f t="shared" si="58"/>
        <v>943497.9904693641</v>
      </c>
      <c r="AT78" s="17">
        <f t="shared" si="58"/>
        <v>943497.9904693641</v>
      </c>
      <c r="AU78" s="17">
        <f>NPV(AW$69,F78:AT78)</f>
        <v>9226514.701582165</v>
      </c>
      <c r="AV78" s="25"/>
    </row>
    <row r="79" spans="1:48" ht="15.75">
      <c r="A79" s="3">
        <f t="shared" si="35"/>
        <v>79</v>
      </c>
      <c r="B79" s="10" t="s">
        <v>87</v>
      </c>
      <c r="C79" s="10"/>
      <c r="D79" s="10"/>
      <c r="E79" s="10"/>
      <c r="F79" s="7"/>
      <c r="G79" s="17">
        <f aca="true" t="shared" si="59" ref="G79:V79">G74*1.05</f>
        <v>88593.75</v>
      </c>
      <c r="H79" s="17">
        <f t="shared" si="59"/>
        <v>88593.75</v>
      </c>
      <c r="I79" s="17">
        <f t="shared" si="59"/>
        <v>88593.75</v>
      </c>
      <c r="J79" s="17">
        <f t="shared" si="59"/>
        <v>88593.75</v>
      </c>
      <c r="K79" s="17">
        <f t="shared" si="59"/>
        <v>88593.75</v>
      </c>
      <c r="L79" s="17">
        <f t="shared" si="59"/>
        <v>88593.75</v>
      </c>
      <c r="M79" s="17">
        <f t="shared" si="59"/>
        <v>88593.75</v>
      </c>
      <c r="N79" s="17">
        <f t="shared" si="59"/>
        <v>88593.75</v>
      </c>
      <c r="O79" s="17">
        <f t="shared" si="59"/>
        <v>88593.75</v>
      </c>
      <c r="P79" s="17">
        <f t="shared" si="59"/>
        <v>88593.75</v>
      </c>
      <c r="Q79" s="17">
        <f t="shared" si="59"/>
        <v>88593.75</v>
      </c>
      <c r="R79" s="17">
        <f t="shared" si="59"/>
        <v>88593.75</v>
      </c>
      <c r="S79" s="17">
        <f t="shared" si="59"/>
        <v>88593.75</v>
      </c>
      <c r="T79" s="17">
        <f t="shared" si="59"/>
        <v>88593.75</v>
      </c>
      <c r="U79" s="17">
        <f t="shared" si="59"/>
        <v>88593.75</v>
      </c>
      <c r="V79" s="17">
        <f t="shared" si="59"/>
        <v>88593.75</v>
      </c>
      <c r="W79" s="17">
        <f aca="true" t="shared" si="60" ref="W79:AL79">W74*1.05</f>
        <v>88593.75</v>
      </c>
      <c r="X79" s="17">
        <f t="shared" si="60"/>
        <v>88593.75</v>
      </c>
      <c r="Y79" s="17">
        <f t="shared" si="60"/>
        <v>88593.75</v>
      </c>
      <c r="Z79" s="17">
        <f t="shared" si="60"/>
        <v>88593.75</v>
      </c>
      <c r="AA79" s="17">
        <f t="shared" si="60"/>
        <v>88593.75</v>
      </c>
      <c r="AB79" s="17">
        <f t="shared" si="60"/>
        <v>88593.75</v>
      </c>
      <c r="AC79" s="17">
        <f t="shared" si="60"/>
        <v>88593.75</v>
      </c>
      <c r="AD79" s="17">
        <f t="shared" si="60"/>
        <v>88593.75</v>
      </c>
      <c r="AE79" s="17">
        <f t="shared" si="60"/>
        <v>88593.75</v>
      </c>
      <c r="AF79" s="17">
        <f t="shared" si="60"/>
        <v>88593.75</v>
      </c>
      <c r="AG79" s="17">
        <f t="shared" si="60"/>
        <v>88593.75</v>
      </c>
      <c r="AH79" s="17">
        <f t="shared" si="60"/>
        <v>88593.75</v>
      </c>
      <c r="AI79" s="17">
        <f t="shared" si="60"/>
        <v>88593.75</v>
      </c>
      <c r="AJ79" s="17">
        <f t="shared" si="60"/>
        <v>88593.75</v>
      </c>
      <c r="AK79" s="17">
        <f t="shared" si="60"/>
        <v>88593.75</v>
      </c>
      <c r="AL79" s="17">
        <f t="shared" si="60"/>
        <v>88593.75</v>
      </c>
      <c r="AM79" s="17">
        <f aca="true" t="shared" si="61" ref="AM79:AT79">AM74*1.05</f>
        <v>88593.75</v>
      </c>
      <c r="AN79" s="17">
        <f t="shared" si="61"/>
        <v>88593.75</v>
      </c>
      <c r="AO79" s="17">
        <f t="shared" si="61"/>
        <v>88593.75</v>
      </c>
      <c r="AP79" s="17">
        <f t="shared" si="61"/>
        <v>88593.75</v>
      </c>
      <c r="AQ79" s="17">
        <f t="shared" si="61"/>
        <v>88593.75</v>
      </c>
      <c r="AR79" s="17">
        <f t="shared" si="61"/>
        <v>88593.75</v>
      </c>
      <c r="AS79" s="17">
        <f t="shared" si="61"/>
        <v>88593.75</v>
      </c>
      <c r="AT79" s="17">
        <f t="shared" si="61"/>
        <v>88593.75</v>
      </c>
      <c r="AU79" s="17">
        <f>NPV(AW$69,F79:AT79)</f>
        <v>866362.7745901771</v>
      </c>
      <c r="AV79" s="25"/>
    </row>
    <row r="80" spans="1:48" ht="15.75">
      <c r="A80" s="3">
        <f t="shared" si="35"/>
        <v>80</v>
      </c>
      <c r="B80" s="10" t="s">
        <v>88</v>
      </c>
      <c r="C80" s="10"/>
      <c r="D80" s="7"/>
      <c r="E80" s="13"/>
      <c r="F80" s="13"/>
      <c r="G80" s="17">
        <f aca="true" t="shared" si="62" ref="G80:V80">G60*G$7</f>
        <v>1500000</v>
      </c>
      <c r="H80" s="17">
        <f t="shared" si="62"/>
        <v>1500000</v>
      </c>
      <c r="I80" s="17">
        <f t="shared" si="62"/>
        <v>1500000</v>
      </c>
      <c r="J80" s="17">
        <f t="shared" si="62"/>
        <v>1500000</v>
      </c>
      <c r="K80" s="17">
        <f t="shared" si="62"/>
        <v>1500000</v>
      </c>
      <c r="L80" s="17">
        <f t="shared" si="62"/>
        <v>1500000</v>
      </c>
      <c r="M80" s="17">
        <f t="shared" si="62"/>
        <v>1500000</v>
      </c>
      <c r="N80" s="17">
        <f t="shared" si="62"/>
        <v>1500000</v>
      </c>
      <c r="O80" s="17">
        <f t="shared" si="62"/>
        <v>1500000</v>
      </c>
      <c r="P80" s="17">
        <f t="shared" si="62"/>
        <v>1500000</v>
      </c>
      <c r="Q80" s="17">
        <f t="shared" si="62"/>
        <v>1500000</v>
      </c>
      <c r="R80" s="17">
        <f t="shared" si="62"/>
        <v>1500000</v>
      </c>
      <c r="S80" s="17">
        <f t="shared" si="62"/>
        <v>1500000</v>
      </c>
      <c r="T80" s="17">
        <f t="shared" si="62"/>
        <v>1500000</v>
      </c>
      <c r="U80" s="17">
        <f t="shared" si="62"/>
        <v>1500000</v>
      </c>
      <c r="V80" s="17">
        <f t="shared" si="62"/>
        <v>1500000</v>
      </c>
      <c r="W80" s="17">
        <f aca="true" t="shared" si="63" ref="W80:AL80">W60*W$7</f>
        <v>1500000</v>
      </c>
      <c r="X80" s="17">
        <f t="shared" si="63"/>
        <v>1500000</v>
      </c>
      <c r="Y80" s="17">
        <f t="shared" si="63"/>
        <v>1500000</v>
      </c>
      <c r="Z80" s="17">
        <f t="shared" si="63"/>
        <v>1500000</v>
      </c>
      <c r="AA80" s="17">
        <f t="shared" si="63"/>
        <v>1500000</v>
      </c>
      <c r="AB80" s="17">
        <f t="shared" si="63"/>
        <v>1500000</v>
      </c>
      <c r="AC80" s="17">
        <f t="shared" si="63"/>
        <v>1500000</v>
      </c>
      <c r="AD80" s="17">
        <f t="shared" si="63"/>
        <v>1500000</v>
      </c>
      <c r="AE80" s="17">
        <f t="shared" si="63"/>
        <v>1500000</v>
      </c>
      <c r="AF80" s="17">
        <f t="shared" si="63"/>
        <v>1500000</v>
      </c>
      <c r="AG80" s="17">
        <f t="shared" si="63"/>
        <v>1500000</v>
      </c>
      <c r="AH80" s="17">
        <f t="shared" si="63"/>
        <v>1500000</v>
      </c>
      <c r="AI80" s="17">
        <f t="shared" si="63"/>
        <v>1500000</v>
      </c>
      <c r="AJ80" s="17">
        <f t="shared" si="63"/>
        <v>1500000</v>
      </c>
      <c r="AK80" s="17">
        <f t="shared" si="63"/>
        <v>1500000</v>
      </c>
      <c r="AL80" s="17">
        <f t="shared" si="63"/>
        <v>1500000</v>
      </c>
      <c r="AM80" s="17">
        <f aca="true" t="shared" si="64" ref="AM80:AT80">AM60*AM$7</f>
        <v>1500000</v>
      </c>
      <c r="AN80" s="17">
        <f t="shared" si="64"/>
        <v>1500000</v>
      </c>
      <c r="AO80" s="17">
        <f t="shared" si="64"/>
        <v>1500000</v>
      </c>
      <c r="AP80" s="17">
        <f t="shared" si="64"/>
        <v>1500000</v>
      </c>
      <c r="AQ80" s="17">
        <f t="shared" si="64"/>
        <v>1500000</v>
      </c>
      <c r="AR80" s="17">
        <f t="shared" si="64"/>
        <v>1500000</v>
      </c>
      <c r="AS80" s="17">
        <f t="shared" si="64"/>
        <v>1500000</v>
      </c>
      <c r="AT80" s="17">
        <f t="shared" si="64"/>
        <v>1500000</v>
      </c>
      <c r="AU80" s="17">
        <f>NPV(AW$69,F80:AT80)</f>
        <v>14668576.07771729</v>
      </c>
      <c r="AV80" s="25"/>
    </row>
    <row r="81" spans="1:48" ht="15.75">
      <c r="A81" s="3">
        <f t="shared" si="35"/>
        <v>81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8"/>
    </row>
    <row r="82" spans="1:48" ht="15.75">
      <c r="A82" s="3">
        <f aca="true" t="shared" si="65" ref="A82:A96">A81+1</f>
        <v>82</v>
      </c>
      <c r="B82" s="27" t="s">
        <v>89</v>
      </c>
      <c r="C82" s="27"/>
      <c r="D82" s="27"/>
      <c r="E82" s="27"/>
      <c r="F82" s="2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8"/>
    </row>
    <row r="83" spans="1:48" ht="15.75">
      <c r="A83" s="3">
        <f t="shared" si="65"/>
        <v>83</v>
      </c>
      <c r="B83" s="10" t="s">
        <v>90</v>
      </c>
      <c r="C83" s="10"/>
      <c r="D83" s="10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8"/>
    </row>
    <row r="84" spans="1:48" ht="15.75">
      <c r="A84" s="3">
        <f t="shared" si="65"/>
        <v>84</v>
      </c>
      <c r="B84" s="10" t="s">
        <v>91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28" t="e">
        <f>-AU70/AU63</f>
        <v>#VALUE!</v>
      </c>
      <c r="AV84" s="29"/>
    </row>
    <row r="85" spans="1:48" ht="15.75">
      <c r="A85" s="3">
        <f t="shared" si="65"/>
        <v>85</v>
      </c>
      <c r="B85" s="10" t="s">
        <v>92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17" t="e">
        <f>-AU70/F7</f>
        <v>#VALUE!</v>
      </c>
      <c r="AV85" s="25"/>
    </row>
    <row r="86" spans="1:48" ht="15.75">
      <c r="A86" s="3">
        <f t="shared" si="65"/>
        <v>86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8"/>
    </row>
    <row r="87" spans="1:48" ht="15.75">
      <c r="A87" s="3">
        <f t="shared" si="65"/>
        <v>87</v>
      </c>
      <c r="B87" s="10" t="s">
        <v>93</v>
      </c>
      <c r="C87" s="10"/>
      <c r="D87" s="10"/>
      <c r="E87" s="10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8"/>
    </row>
    <row r="88" spans="1:48" ht="15.75">
      <c r="A88" s="3">
        <f t="shared" si="65"/>
        <v>88</v>
      </c>
      <c r="B88" s="10" t="s">
        <v>94</v>
      </c>
      <c r="C88" s="10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30" t="e">
        <f>AU84*0.075</f>
        <v>#VALUE!</v>
      </c>
      <c r="AV88" s="31"/>
    </row>
    <row r="89" spans="1:48" ht="15.75">
      <c r="A89" s="3">
        <f t="shared" si="65"/>
        <v>89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8"/>
    </row>
    <row r="90" spans="1:48" ht="15.75">
      <c r="A90" s="3">
        <f t="shared" si="65"/>
        <v>90</v>
      </c>
      <c r="B90" s="10" t="s">
        <v>95</v>
      </c>
      <c r="C90" s="10"/>
      <c r="D90" s="10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8"/>
    </row>
    <row r="91" spans="1:48" ht="15.75">
      <c r="A91" s="3">
        <f t="shared" si="65"/>
        <v>91</v>
      </c>
      <c r="B91" s="10" t="s">
        <v>91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30">
        <f>G42/AU63*F7</f>
        <v>0.007667812700741777</v>
      </c>
      <c r="AV91" s="31"/>
    </row>
    <row r="92" spans="1:48" ht="15.75">
      <c r="A92" s="3">
        <f t="shared" si="65"/>
        <v>92</v>
      </c>
      <c r="B92" s="10" t="s">
        <v>92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17">
        <f>G42</f>
        <v>10</v>
      </c>
      <c r="AV92" s="32"/>
    </row>
    <row r="93" spans="1:48" ht="15.75">
      <c r="A93" s="3">
        <f t="shared" si="65"/>
        <v>93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8"/>
    </row>
    <row r="94" spans="1:48" ht="15.75">
      <c r="A94" s="3">
        <f t="shared" si="65"/>
        <v>94</v>
      </c>
      <c r="B94" s="10" t="s">
        <v>96</v>
      </c>
      <c r="C94" s="10"/>
      <c r="D94" s="10"/>
      <c r="E94" s="10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8"/>
    </row>
    <row r="95" spans="1:48" ht="15.75">
      <c r="A95" s="3">
        <f t="shared" si="65"/>
        <v>95</v>
      </c>
      <c r="B95" s="10" t="s">
        <v>91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28">
        <f>AU78/AU63</f>
        <v>0.1414943732247449</v>
      </c>
      <c r="AV95" s="29"/>
    </row>
    <row r="96" spans="1:48" ht="15.75">
      <c r="A96" s="3">
        <f t="shared" si="65"/>
        <v>96</v>
      </c>
      <c r="B96" s="10" t="s">
        <v>92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17">
        <f>AU78/F7</f>
        <v>184.5302940316433</v>
      </c>
      <c r="AV96" s="25"/>
    </row>
  </sheetData>
  <printOptions gridLines="1"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"/>
    </sheetView>
  </sheetViews>
  <sheetFormatPr defaultColWidth="11.421875" defaultRowHeight="12.75"/>
  <cols>
    <col min="1" max="1" width="90.7109375" style="0" customWidth="1"/>
    <col min="2" max="16384" width="9.140625" style="0" customWidth="1"/>
  </cols>
  <sheetData>
    <row r="1" spans="1:3" ht="20.25">
      <c r="A1" s="42" t="s">
        <v>97</v>
      </c>
      <c r="B1" s="41"/>
      <c r="C1" s="41"/>
    </row>
    <row r="2" ht="20.25">
      <c r="A2" s="43"/>
    </row>
    <row r="3" ht="18">
      <c r="A3" s="50" t="s">
        <v>98</v>
      </c>
    </row>
    <row r="4" ht="20.25">
      <c r="A4" s="43" t="s">
        <v>99</v>
      </c>
    </row>
    <row r="5" ht="18">
      <c r="A5" s="44" t="s">
        <v>100</v>
      </c>
    </row>
    <row r="6" ht="18">
      <c r="A6" s="44" t="s">
        <v>101</v>
      </c>
    </row>
    <row r="7" ht="18">
      <c r="A7" s="44" t="s">
        <v>102</v>
      </c>
    </row>
    <row r="8" ht="18.75">
      <c r="A8" s="45" t="s">
        <v>103</v>
      </c>
    </row>
    <row r="9" ht="18">
      <c r="A9" s="46"/>
    </row>
    <row r="10" ht="18">
      <c r="A10" s="47" t="s">
        <v>104</v>
      </c>
    </row>
    <row r="11" ht="18">
      <c r="A11" s="47" t="s">
        <v>105</v>
      </c>
    </row>
    <row r="12" ht="18">
      <c r="A12" s="46" t="s">
        <v>106</v>
      </c>
    </row>
    <row r="13" ht="18">
      <c r="A13" s="46" t="s">
        <v>107</v>
      </c>
    </row>
    <row r="14" ht="18">
      <c r="A14" s="46" t="s">
        <v>108</v>
      </c>
    </row>
    <row r="15" ht="18">
      <c r="A15" s="47" t="s">
        <v>109</v>
      </c>
    </row>
    <row r="16" ht="18.75">
      <c r="A16" s="48" t="s">
        <v>110</v>
      </c>
    </row>
    <row r="17" ht="18.75">
      <c r="A17" s="48" t="s">
        <v>111</v>
      </c>
    </row>
    <row r="18" ht="18">
      <c r="A18" s="47" t="s">
        <v>112</v>
      </c>
    </row>
    <row r="19" ht="18">
      <c r="A19" s="47" t="s">
        <v>113</v>
      </c>
    </row>
    <row r="20" ht="18">
      <c r="A20" s="47" t="s">
        <v>114</v>
      </c>
    </row>
    <row r="21" ht="18">
      <c r="A21" s="47" t="s">
        <v>115</v>
      </c>
    </row>
    <row r="22" ht="18">
      <c r="A22" s="47" t="s">
        <v>116</v>
      </c>
    </row>
    <row r="23" ht="18">
      <c r="A23" s="47" t="s">
        <v>117</v>
      </c>
    </row>
    <row r="24" ht="18">
      <c r="A24" s="46"/>
    </row>
    <row r="25" ht="18">
      <c r="A25" s="49" t="s">
        <v>118</v>
      </c>
    </row>
    <row r="26" ht="18">
      <c r="A26" s="46"/>
    </row>
    <row r="27" ht="18">
      <c r="A27" s="46"/>
    </row>
    <row r="28" ht="18">
      <c r="A28" s="46"/>
    </row>
    <row r="29" ht="18">
      <c r="A29" s="46"/>
    </row>
    <row r="30" ht="18">
      <c r="A30" s="46"/>
    </row>
    <row r="31" ht="18">
      <c r="A31" s="46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 Protection</dc:title>
  <dc:subject/>
  <dc:creator>jayant Sathey</dc:creator>
  <cp:keywords/>
  <dc:description/>
  <cp:lastModifiedBy>Libasse</cp:lastModifiedBy>
  <cp:lastPrinted>1998-11-26T16:00:53Z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